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45" windowWidth="9645" windowHeight="8235" tabRatio="766" activeTab="0"/>
  </bookViews>
  <sheets>
    <sheet name="Espectadores desglosado" sheetId="1" r:id="rId1"/>
    <sheet name="Data graf2" sheetId="2" state="hidden" r:id="rId2"/>
    <sheet name="Resumen Espectadores" sheetId="3" r:id="rId3"/>
    <sheet name="Datagraf" sheetId="4" r:id="rId4"/>
    <sheet name="Graf. Estrenos Col" sheetId="5" r:id="rId5"/>
    <sheet name="Hoja1" sheetId="6" state="hidden" r:id="rId6"/>
    <sheet name="Graf. Colombianas" sheetId="7" r:id="rId7"/>
    <sheet name="Graf. Espectadores" sheetId="8" r:id="rId8"/>
    <sheet name="Graf. peso" sheetId="9" r:id="rId9"/>
    <sheet name="Graf. promedio" sheetId="10" r:id="rId10"/>
  </sheets>
  <definedNames>
    <definedName name="_xlnm.Print_Area" localSheetId="1">'Data graf2'!$A$41:$I$104</definedName>
    <definedName name="_xlnm.Print_Area" localSheetId="0">'Espectadores desglosado'!$A$49:$I$117</definedName>
  </definedNames>
  <calcPr fullCalcOnLoad="1"/>
</workbook>
</file>

<file path=xl/sharedStrings.xml><?xml version="1.0" encoding="utf-8"?>
<sst xmlns="http://schemas.openxmlformats.org/spreadsheetml/2006/main" count="1063" uniqueCount="495">
  <si>
    <t>Titulo</t>
  </si>
  <si>
    <t xml:space="preserve">Director </t>
  </si>
  <si>
    <t xml:space="preserve">Año de Estreno </t>
  </si>
  <si>
    <t xml:space="preserve">Edipo alcalde </t>
  </si>
  <si>
    <t xml:space="preserve">Jorge Ali Triana </t>
  </si>
  <si>
    <t xml:space="preserve">Sergio Cabrera </t>
  </si>
  <si>
    <t xml:space="preserve">Ciro Durán </t>
  </si>
  <si>
    <t xml:space="preserve">Ernesto McCausland </t>
  </si>
  <si>
    <t xml:space="preserve">Victor Gaviria </t>
  </si>
  <si>
    <t xml:space="preserve">Ricardo Coral </t>
  </si>
  <si>
    <t xml:space="preserve">Juan Fischer </t>
  </si>
  <si>
    <t xml:space="preserve">Ricardo coral </t>
  </si>
  <si>
    <t xml:space="preserve">Diástole y Sístole </t>
  </si>
  <si>
    <t xml:space="preserve">Harold Trompetero </t>
  </si>
  <si>
    <t xml:space="preserve">Julio Sossa </t>
  </si>
  <si>
    <t xml:space="preserve">Barbet Schroeder </t>
  </si>
  <si>
    <t xml:space="preserve">Luis Ospina </t>
  </si>
  <si>
    <t xml:space="preserve">Terminal </t>
  </si>
  <si>
    <t xml:space="preserve">Jorge Echeverri </t>
  </si>
  <si>
    <t xml:space="preserve">Bogotá 2016 </t>
  </si>
  <si>
    <t xml:space="preserve">Guillermo Álvarez </t>
  </si>
  <si>
    <t xml:space="preserve">Kalibre 35 </t>
  </si>
  <si>
    <t xml:space="preserve">Raúl García </t>
  </si>
  <si>
    <t xml:space="preserve">Lisandro Duque </t>
  </si>
  <si>
    <t xml:space="preserve">After Party </t>
  </si>
  <si>
    <t xml:space="preserve">Julio Cesar Luna y Guillermo Rincón </t>
  </si>
  <si>
    <t xml:space="preserve">Jorge Alí Triana </t>
  </si>
  <si>
    <t xml:space="preserve">Rodrigo Triana </t>
  </si>
  <si>
    <t xml:space="preserve">Siniestro </t>
  </si>
  <si>
    <t xml:space="preserve">Luis Orjuela </t>
  </si>
  <si>
    <t xml:space="preserve">Guillermo Rincón </t>
  </si>
  <si>
    <t xml:space="preserve">Erwin Goggel </t>
  </si>
  <si>
    <t xml:space="preserve">Carlos Palau </t>
  </si>
  <si>
    <t xml:space="preserve">Luis Alberto Restrepo </t>
  </si>
  <si>
    <t xml:space="preserve">Carlos Fernández de Soto </t>
  </si>
  <si>
    <t xml:space="preserve">Eishy Hataya y Andrew Molina </t>
  </si>
  <si>
    <t xml:space="preserve">Antonio Dorado </t>
  </si>
  <si>
    <t xml:space="preserve">Diana Sánchez </t>
  </si>
  <si>
    <t xml:space="preserve">Marc de Beaufort </t>
  </si>
  <si>
    <t xml:space="preserve">Malamor </t>
  </si>
  <si>
    <t xml:space="preserve">Joshua Marston </t>
  </si>
  <si>
    <t>Sergio Cabrera</t>
  </si>
  <si>
    <t xml:space="preserve">Ciro Guerra </t>
  </si>
  <si>
    <t>Rosario Tijeras</t>
  </si>
  <si>
    <t xml:space="preserve">Emilio Mallé </t>
  </si>
  <si>
    <t xml:space="preserve">Jaime Osorio </t>
  </si>
  <si>
    <t>Víctor Gaviria</t>
  </si>
  <si>
    <t>La historia del baúl rosado</t>
  </si>
  <si>
    <t xml:space="preserve">Libia Stella Gómez </t>
  </si>
  <si>
    <t>Mi abuelo, mi papá y yo</t>
  </si>
  <si>
    <t>Dago Garcia y Juan C. Vasquez</t>
  </si>
  <si>
    <t>Soñar no cuesta nada</t>
  </si>
  <si>
    <t>El trato</t>
  </si>
  <si>
    <t>Karmma</t>
  </si>
  <si>
    <t>El colombian dream</t>
  </si>
  <si>
    <t>Cuando rompen las olas</t>
  </si>
  <si>
    <t>Rodrigo Triana</t>
  </si>
  <si>
    <t>Francisco Norden</t>
  </si>
  <si>
    <t>Orlando Pardo</t>
  </si>
  <si>
    <t>Felipe Aljure</t>
  </si>
  <si>
    <t>Riccardo Gabrielli</t>
  </si>
  <si>
    <t>Año</t>
  </si>
  <si>
    <t>Al final del espectro</t>
  </si>
  <si>
    <t>Juan Felipe Orozco</t>
  </si>
  <si>
    <t>Dios los junta y ellos se separan</t>
  </si>
  <si>
    <t>Harold Trompetero</t>
  </si>
  <si>
    <t>Cartas del gordo</t>
  </si>
  <si>
    <t>Darío Armando García / Juan Carlos Vásquez</t>
  </si>
  <si>
    <t>Catálogo Mi abuelo, mi papá y yo</t>
  </si>
  <si>
    <t>Catálogo María llena eres de gracia</t>
  </si>
  <si>
    <t>Catálogo El carro</t>
  </si>
  <si>
    <t>Catálogo Te busco</t>
  </si>
  <si>
    <t>La boda del gringo</t>
  </si>
  <si>
    <t>Satanás</t>
  </si>
  <si>
    <t>Bluff</t>
  </si>
  <si>
    <t>Esto huele mal</t>
  </si>
  <si>
    <t>Buscando a Miguel</t>
  </si>
  <si>
    <t>Apocalipsur</t>
  </si>
  <si>
    <t>Tas Salini</t>
  </si>
  <si>
    <t xml:space="preserve">Felipe Martínez </t>
  </si>
  <si>
    <t>Andi Baiz</t>
  </si>
  <si>
    <t>Jorge Alí Triana</t>
  </si>
  <si>
    <t>Juan Fischer</t>
  </si>
  <si>
    <t>Javier Mejía</t>
  </si>
  <si>
    <t>Carlos Palau</t>
  </si>
  <si>
    <t>Celmira Zuluaga</t>
  </si>
  <si>
    <t>Pacho Bottía</t>
  </si>
  <si>
    <t xml:space="preserve">Año </t>
  </si>
  <si>
    <t>Número de espectadores</t>
  </si>
  <si>
    <t>Catálogo Las cartas del gordo</t>
  </si>
  <si>
    <t>Catálogo Al final del espectro</t>
  </si>
  <si>
    <t>Catálogo Dios los junta y ellos se separan</t>
  </si>
  <si>
    <t>Paraíso Travel</t>
  </si>
  <si>
    <t>Simón Brand</t>
  </si>
  <si>
    <t>Gustavo Nieto Roa</t>
  </si>
  <si>
    <t>Carlos Moreno</t>
  </si>
  <si>
    <t>Oscar A. Blancarte</t>
  </si>
  <si>
    <t>María Camila Lizarazo</t>
  </si>
  <si>
    <t>Oscar Campo</t>
  </si>
  <si>
    <t>Rafa Lara</t>
  </si>
  <si>
    <t>Te amo, Ana Elisa</t>
  </si>
  <si>
    <t>PVC 1</t>
  </si>
  <si>
    <t>Spiros Stathoulopoulos</t>
  </si>
  <si>
    <t>Nochebuena</t>
  </si>
  <si>
    <t>Camila Loboguerrero</t>
  </si>
  <si>
    <t>Helena</t>
  </si>
  <si>
    <t>Ni te cases ni te embarques</t>
  </si>
  <si>
    <t>Muertos de susto</t>
  </si>
  <si>
    <t>Jaime César Espinoza</t>
  </si>
  <si>
    <t>Catálogo Muertos de susto</t>
  </si>
  <si>
    <t>Catálogo Ni te cases ni te embarques</t>
  </si>
  <si>
    <t xml:space="preserve">Ilona llega con la lluvia </t>
  </si>
  <si>
    <t xml:space="preserve">La nave de los sueños </t>
  </si>
  <si>
    <t xml:space="preserve">La deuda </t>
  </si>
  <si>
    <t xml:space="preserve">El último carnaval </t>
  </si>
  <si>
    <t xml:space="preserve">Golpe de estadio </t>
  </si>
  <si>
    <t xml:space="preserve">La vendedora de rosas </t>
  </si>
  <si>
    <t xml:space="preserve">Posición viciada </t>
  </si>
  <si>
    <t xml:space="preserve">El séptimo cielo </t>
  </si>
  <si>
    <t xml:space="preserve">Es mejor ser rico que pobre </t>
  </si>
  <si>
    <t xml:space="preserve">El rizo </t>
  </si>
  <si>
    <t xml:space="preserve">La toma de la embajada </t>
  </si>
  <si>
    <t xml:space="preserve">La virgen de los sicarios </t>
  </si>
  <si>
    <t xml:space="preserve">Soplo de vida </t>
  </si>
  <si>
    <t xml:space="preserve">El intruso </t>
  </si>
  <si>
    <t>Pablo Mora, Alesandro Basile, Ricardo Guerra y Jaime Sánchez</t>
  </si>
  <si>
    <t xml:space="preserve">Los niños invisibles </t>
  </si>
  <si>
    <t xml:space="preserve">Bolívar soy yo </t>
  </si>
  <si>
    <t xml:space="preserve">Como el gato y el ratón </t>
  </si>
  <si>
    <t xml:space="preserve">La pena máxima </t>
  </si>
  <si>
    <t xml:space="preserve">Te busco </t>
  </si>
  <si>
    <t xml:space="preserve">Bolívar el héroe </t>
  </si>
  <si>
    <t xml:space="preserve">El carro </t>
  </si>
  <si>
    <t xml:space="preserve">Hábitos sucios </t>
  </si>
  <si>
    <t xml:space="preserve">La desazón suprema </t>
  </si>
  <si>
    <t xml:space="preserve">La primera noche </t>
  </si>
  <si>
    <t xml:space="preserve">Colombianos un acto de fe </t>
  </si>
  <si>
    <t xml:space="preserve">El esmeraldero </t>
  </si>
  <si>
    <t xml:space="preserve">El rey </t>
  </si>
  <si>
    <t xml:space="preserve">La esquina </t>
  </si>
  <si>
    <t xml:space="preserve">La mágica aventura de Oscar </t>
  </si>
  <si>
    <t xml:space="preserve">Los archivos privados de Pablo Escobar </t>
  </si>
  <si>
    <t xml:space="preserve">Maria llena eres de gracia </t>
  </si>
  <si>
    <t xml:space="preserve">Perder es cuestión de método </t>
  </si>
  <si>
    <t xml:space="preserve">La sombra del caminante </t>
  </si>
  <si>
    <t>Sin amparo</t>
  </si>
  <si>
    <t>Sumas y restas</t>
  </si>
  <si>
    <t>Catálogo La esquina</t>
  </si>
  <si>
    <t>El sueño del paraíso</t>
  </si>
  <si>
    <t>La ministra inmoral</t>
  </si>
  <si>
    <t>Juana tenía el pelo de oro</t>
  </si>
  <si>
    <t>Entre sábanas</t>
  </si>
  <si>
    <t>Perro come perro</t>
  </si>
  <si>
    <t>Polvo de ángel</t>
  </si>
  <si>
    <t>El ángel del acordeón</t>
  </si>
  <si>
    <t>Yo soy otro</t>
  </si>
  <si>
    <t>La milagrosa</t>
  </si>
  <si>
    <t>Los actores del conflicto</t>
  </si>
  <si>
    <t>El Man, el super héroe nacional</t>
  </si>
  <si>
    <t>Riverside</t>
  </si>
  <si>
    <t>El arriero</t>
  </si>
  <si>
    <t>Guillermo Calle</t>
  </si>
  <si>
    <t>Los viajes del viento</t>
  </si>
  <si>
    <t>La pasión de Gabriel</t>
  </si>
  <si>
    <t>Estrenos</t>
  </si>
  <si>
    <t>Humo en tus ojos</t>
  </si>
  <si>
    <t>Mauricio Cataño</t>
  </si>
  <si>
    <t>El cielo</t>
  </si>
  <si>
    <t>Alessandro Basile</t>
  </si>
  <si>
    <t>Amar a morir</t>
  </si>
  <si>
    <t>Fernando Lebrija</t>
  </si>
  <si>
    <t>La sangre y la lluvia</t>
  </si>
  <si>
    <t>Jorge Navas</t>
  </si>
  <si>
    <t>Pecados de mi padre</t>
  </si>
  <si>
    <t>Nicolás Entel</t>
  </si>
  <si>
    <t>In Fraganti</t>
  </si>
  <si>
    <t>Juan Camilo Pinzón</t>
  </si>
  <si>
    <t>Chance</t>
  </si>
  <si>
    <t>Del Amor y Otros Demonios</t>
  </si>
  <si>
    <t>Contracorriente</t>
  </si>
  <si>
    <t>Retratos en un Mar de Mentiras</t>
  </si>
  <si>
    <t>El Vuelco del Cangrejo</t>
  </si>
  <si>
    <t>Carlos Gaviria</t>
  </si>
  <si>
    <t>Oscar Ruíz Navia</t>
  </si>
  <si>
    <t>Abner Benaim</t>
  </si>
  <si>
    <t>Hilda Hidalgo</t>
  </si>
  <si>
    <t xml:space="preserve">Javier Fuentes León </t>
  </si>
  <si>
    <t>Catálogo In Fraganti</t>
  </si>
  <si>
    <t>García</t>
  </si>
  <si>
    <t>Sin Tetas no hay Paraíso</t>
  </si>
  <si>
    <t>La Sociedad del Semáforo</t>
  </si>
  <si>
    <t>Rabia</t>
  </si>
  <si>
    <t>El Paseo</t>
  </si>
  <si>
    <t>Catálogo el Paseo</t>
  </si>
  <si>
    <t>José Luís Rugeles</t>
  </si>
  <si>
    <t>Gustavo Bolívar</t>
  </si>
  <si>
    <t>Rubén Mendoza</t>
  </si>
  <si>
    <t>Sebastián Cordero</t>
  </si>
  <si>
    <t>El Jefe</t>
  </si>
  <si>
    <t>Jaime Escallón Buraglia</t>
  </si>
  <si>
    <t>Los colores de la montaña</t>
  </si>
  <si>
    <t>Carlos César Arbeláez</t>
  </si>
  <si>
    <t>Juan Pablo Bustamante</t>
  </si>
  <si>
    <t>Juan David Restrepo</t>
  </si>
  <si>
    <t>Gabriel Rojas Vera</t>
  </si>
  <si>
    <t>TOTAL 1996</t>
  </si>
  <si>
    <t>TOTAL 1997</t>
  </si>
  <si>
    <t>TOTAL 1998</t>
  </si>
  <si>
    <t>TOTAL 1999</t>
  </si>
  <si>
    <t>TOTAL 2000</t>
  </si>
  <si>
    <t>TOTAL 2001</t>
  </si>
  <si>
    <t>TOTAL 2002</t>
  </si>
  <si>
    <t>TOTAL 2003</t>
  </si>
  <si>
    <t>TOTAL 2004</t>
  </si>
  <si>
    <t>TOTAL 2005</t>
  </si>
  <si>
    <t>TOTAL 2006</t>
  </si>
  <si>
    <t>TOTAL 2007</t>
  </si>
  <si>
    <t>TOTAL 2008</t>
  </si>
  <si>
    <t>TOTAL 2009</t>
  </si>
  <si>
    <t>TOTAL 2010</t>
  </si>
  <si>
    <t>Habitantes Colombia</t>
  </si>
  <si>
    <t>David Serrano</t>
  </si>
  <si>
    <t>Lecciones para un beso</t>
  </si>
  <si>
    <t>En coma</t>
  </si>
  <si>
    <t>Karen Llora en un bus</t>
  </si>
  <si>
    <t>Locos</t>
  </si>
  <si>
    <t>Cuarenta</t>
  </si>
  <si>
    <t>19 de julio de 2006</t>
  </si>
  <si>
    <t>11 de agosto de 2006</t>
  </si>
  <si>
    <t>6 de octubre de 2006</t>
  </si>
  <si>
    <t>27 de octubre de 2006</t>
  </si>
  <si>
    <t>10 de noviembre de 2006</t>
  </si>
  <si>
    <t>15 de diciembre de 2006</t>
  </si>
  <si>
    <t>25 de diciembre de 2006</t>
  </si>
  <si>
    <t>Marzo 9 de 2007</t>
  </si>
  <si>
    <t>Marzo 23 de 2007</t>
  </si>
  <si>
    <t>Junio 1 de 2007</t>
  </si>
  <si>
    <t>Agosto 3 de 2007</t>
  </si>
  <si>
    <t>Agosto 17 de 2007</t>
  </si>
  <si>
    <t>Septiembre 14 de 2007</t>
  </si>
  <si>
    <t>Octubre 12 de 2007</t>
  </si>
  <si>
    <t>Octubre 26 de 2007</t>
  </si>
  <si>
    <t>Noviembre 16 de 2007</t>
  </si>
  <si>
    <t>Diciembre 25 de 2007</t>
  </si>
  <si>
    <t>Enero 18 de 2008</t>
  </si>
  <si>
    <t>Abril 4 de 2008</t>
  </si>
  <si>
    <t>Abril 18 de 2008</t>
  </si>
  <si>
    <t>Julio 4 de 2008</t>
  </si>
  <si>
    <t>Julio 11 de 2008</t>
  </si>
  <si>
    <t>Julio 24 de 2008</t>
  </si>
  <si>
    <t>Agosto 22 de 2008</t>
  </si>
  <si>
    <t>Septiembre 26 de 2008</t>
  </si>
  <si>
    <t>Octubre 10 de 2008</t>
  </si>
  <si>
    <t>Noviembre 14 de 2008</t>
  </si>
  <si>
    <t>Noviembre 28 de 2008</t>
  </si>
  <si>
    <t>Diciembre 12 de 2008</t>
  </si>
  <si>
    <t>Diciembre 25 de 2008</t>
  </si>
  <si>
    <t>Enero 23 de 2009</t>
  </si>
  <si>
    <t>Marzo 27 de 2009</t>
  </si>
  <si>
    <t>Abril 3 de 2009</t>
  </si>
  <si>
    <t>Mayo 1 de 2009</t>
  </si>
  <si>
    <t>Agosto 7 de 2009</t>
  </si>
  <si>
    <t>Agosto 14 de 2009</t>
  </si>
  <si>
    <t>Septiembre 25 de 2009</t>
  </si>
  <si>
    <t>Octubre 16 de 2009</t>
  </si>
  <si>
    <t>Octubre 30 de 2009</t>
  </si>
  <si>
    <t>Noviembre 12 de 2009</t>
  </si>
  <si>
    <t>Diciembre 25 de 2009</t>
  </si>
  <si>
    <t>Febrero 12 de 2010</t>
  </si>
  <si>
    <t>Marzo 12 de 2010</t>
  </si>
  <si>
    <t>Marzo 26 de 2010</t>
  </si>
  <si>
    <t>Abril 23 de 2010</t>
  </si>
  <si>
    <t>Mayo 21de 2010</t>
  </si>
  <si>
    <t>Agosto 13 de 2010</t>
  </si>
  <si>
    <t>Septiembre 10 de 2010</t>
  </si>
  <si>
    <t>Septiembre 24 de 2010</t>
  </si>
  <si>
    <t>Noviembre 5 de 2010</t>
  </si>
  <si>
    <t>Diciembre 25 de 2010</t>
  </si>
  <si>
    <t>Enero 14 de 2011</t>
  </si>
  <si>
    <t>Marzo 11 de 2011</t>
  </si>
  <si>
    <t>Abril 8 de 2011</t>
  </si>
  <si>
    <t>Mayo 6 de 2011</t>
  </si>
  <si>
    <t>Mayo 13 de 2011</t>
  </si>
  <si>
    <t>Mayo 20 de 2011</t>
  </si>
  <si>
    <t>Julio 8 de 2011</t>
  </si>
  <si>
    <t>Julio 15 de 2011</t>
  </si>
  <si>
    <t>Agosto 8 de 2011</t>
  </si>
  <si>
    <t>Agosto 12 de 2011</t>
  </si>
  <si>
    <t>mayo 18 de 2001</t>
  </si>
  <si>
    <t>Manuel José Álvarez y Nicolás Buenaventura</t>
  </si>
  <si>
    <t>agosto 15 de 1997</t>
  </si>
  <si>
    <t>diciembre 25 de 1998</t>
  </si>
  <si>
    <t>agosto 21 de 1998</t>
  </si>
  <si>
    <t>abril 3 de 1998</t>
  </si>
  <si>
    <t>-</t>
  </si>
  <si>
    <t>diciembre 15 de 2000</t>
  </si>
  <si>
    <t>diciembre 25 de 2000</t>
  </si>
  <si>
    <t>noviembre 24 de 2000</t>
  </si>
  <si>
    <t>febrero 16 de 2001</t>
  </si>
  <si>
    <t>agosto 23 de 1996*</t>
  </si>
  <si>
    <t>octubre 3 de 1996*</t>
  </si>
  <si>
    <t>octubre 25 de 1996*</t>
  </si>
  <si>
    <t>agosto 27 de 1999*</t>
  </si>
  <si>
    <t>abril 23 de 1999*</t>
  </si>
  <si>
    <t>diciembre 25 de 1999*</t>
  </si>
  <si>
    <t>abril 7 de 2000*</t>
  </si>
  <si>
    <r>
      <t xml:space="preserve">Fecha de estreno </t>
    </r>
    <r>
      <rPr>
        <b/>
        <sz val="8"/>
        <color indexed="8"/>
        <rFont val="Verdana"/>
        <family val="2"/>
      </rPr>
      <t>(1)</t>
    </r>
  </si>
  <si>
    <t>septiembre 21 de 2001*</t>
  </si>
  <si>
    <t>Octubre 26 de 2001*</t>
  </si>
  <si>
    <t>mayo 17 de 2002</t>
  </si>
  <si>
    <t>junio 7 de 2002</t>
  </si>
  <si>
    <t>noviembre 1 de 2002</t>
  </si>
  <si>
    <t>junio 6 de 2001*</t>
  </si>
  <si>
    <t>enero 12 de 2001</t>
  </si>
  <si>
    <t>diciembre 25 de 2002</t>
  </si>
  <si>
    <t>diciembre 25 de 2003</t>
  </si>
  <si>
    <t>agosto 15 de 2003</t>
  </si>
  <si>
    <t>septiembre 11 de 2003*</t>
  </si>
  <si>
    <t>marzo 1 de 2004*</t>
  </si>
  <si>
    <t>diciembre 25 de 2005</t>
  </si>
  <si>
    <t>octubre 15 de 2004</t>
  </si>
  <si>
    <t>noviembre 17 de 2004*</t>
  </si>
  <si>
    <t>octubre 1 de 2004</t>
  </si>
  <si>
    <t>diciembre 25 de 2004</t>
  </si>
  <si>
    <t>dicembre 13 de 2004</t>
  </si>
  <si>
    <t>septiembre 3 de 2004</t>
  </si>
  <si>
    <t>abril 1 de 2004</t>
  </si>
  <si>
    <t>abril 1 de 2005</t>
  </si>
  <si>
    <t>abril 8 de 2005</t>
  </si>
  <si>
    <t>agosto 12 de 2005</t>
  </si>
  <si>
    <t>septiembre 2 de 2005</t>
  </si>
  <si>
    <t>septiembre 29 de 2005</t>
  </si>
  <si>
    <t>noviembre 11 de 2005</t>
  </si>
  <si>
    <t xml:space="preserve">Del palenque de San Basilio </t>
  </si>
  <si>
    <t>Todos tus muertos</t>
  </si>
  <si>
    <t>Mónica Borda</t>
  </si>
  <si>
    <t>Septiembre 9 de 2011</t>
  </si>
  <si>
    <t>Jairo Carrillo y Oscar Andrade</t>
  </si>
  <si>
    <t>Septiembre 16 de 2011</t>
  </si>
  <si>
    <t xml:space="preserve"> febrero 20 de 2004</t>
  </si>
  <si>
    <t>Juan Sebastián Valencia</t>
  </si>
  <si>
    <t>Septiembre 30 de 2011</t>
  </si>
  <si>
    <t>Jaime Osorio Márquez</t>
  </si>
  <si>
    <t>Octubre 7 de 2011</t>
  </si>
  <si>
    <t>Con amor y sin amor</t>
  </si>
  <si>
    <t>Saluda al diablo de mi parte</t>
  </si>
  <si>
    <t>La vida era en serio</t>
  </si>
  <si>
    <t>Pequeñas voces</t>
  </si>
  <si>
    <t>Ricardo Coral-Dorado</t>
  </si>
  <si>
    <t>No. de copias estreno</t>
  </si>
  <si>
    <t>Poker</t>
  </si>
  <si>
    <t>Noviembre 18 de 2011</t>
  </si>
  <si>
    <t>Juegos bajo la luna</t>
  </si>
  <si>
    <t>Mauricio Wallestein</t>
  </si>
  <si>
    <t>Colbert García</t>
  </si>
  <si>
    <t>Noviembre 25 de 2011</t>
  </si>
  <si>
    <t>Un tigre de papel</t>
  </si>
  <si>
    <t>N.D</t>
  </si>
  <si>
    <t>El Corazón</t>
  </si>
  <si>
    <t>Diego García Moreno</t>
  </si>
  <si>
    <t>Octubre 24 de 2007</t>
  </si>
  <si>
    <t>Octubre 25 de 2002</t>
  </si>
  <si>
    <t>El Páramo</t>
  </si>
  <si>
    <t>Felipe Dothée</t>
  </si>
  <si>
    <t>Diciembre 25 de 2011</t>
  </si>
  <si>
    <t>Postales colombianas</t>
  </si>
  <si>
    <t>Silencio en el paraíso</t>
  </si>
  <si>
    <t>Enero 20 de 2012</t>
  </si>
  <si>
    <t>Mamá tómate la sopa</t>
  </si>
  <si>
    <t>El escritor de telenovelas</t>
  </si>
  <si>
    <t>Antonio Dorado</t>
  </si>
  <si>
    <t>Febrero 17 de 1012</t>
  </si>
  <si>
    <t>TOTAL 2011</t>
  </si>
  <si>
    <t>Catálogo Mamá tómate la sopa</t>
  </si>
  <si>
    <t>Catálogo El escritor de telenovelas</t>
  </si>
  <si>
    <t>Carlos Zapata</t>
  </si>
  <si>
    <t>Febrero 24 de 2012</t>
  </si>
  <si>
    <t>Alejandro Landes</t>
  </si>
  <si>
    <t>Marzo 2 de 2012</t>
  </si>
  <si>
    <t>Alessandro Angulo</t>
  </si>
  <si>
    <t>Abril 13 de 2012</t>
  </si>
  <si>
    <t>Alexander Giraldo</t>
  </si>
  <si>
    <t>Abril 27 de 2012</t>
  </si>
  <si>
    <t>La cara oculta</t>
  </si>
  <si>
    <t>Apaporis, secretos de la selva</t>
  </si>
  <si>
    <t>Pequeños vagos</t>
  </si>
  <si>
    <t>Porfirio</t>
  </si>
  <si>
    <t>Fuentes: 1996 - 1999, “Impacto del sector cinematógráfico sobre la economía colombiana: situación actual y perspectivas” Zuleta, Jaramillo, Reina, Fedesarrollo, 2003.
2000-2007: Cinecolombia-Dirección de Cinematografía-Ministerio de Cultura
2008-2012: SIREC - Dirección de Cinematografía – Ministerio de Cultura
Datos demográficos: DANE</t>
  </si>
  <si>
    <t>Carlos Osuna</t>
  </si>
  <si>
    <t>Roberto Santiago</t>
  </si>
  <si>
    <t>Mayo 18 de 2012</t>
  </si>
  <si>
    <t>180 segundos</t>
  </si>
  <si>
    <t>Ilegal.co</t>
  </si>
  <si>
    <t>La captura</t>
  </si>
  <si>
    <t>Junio 8 de 2012</t>
  </si>
  <si>
    <t>Darío Armando García y Juan Carlos Vásquez</t>
  </si>
  <si>
    <t>Antonio Dorado y Róbinson Díaz</t>
  </si>
  <si>
    <t>Mario Ribero Ferreira</t>
  </si>
  <si>
    <t>El sueño de Iván</t>
  </si>
  <si>
    <t>Gordo, calvo y bajito</t>
  </si>
  <si>
    <t>Julio 19 de 2012</t>
  </si>
  <si>
    <t>Andrés Burgos</t>
  </si>
  <si>
    <t xml:space="preserve">Jhonny Hendrix Hinestroza </t>
  </si>
  <si>
    <t>Agosto 3 de 2012</t>
  </si>
  <si>
    <t>Agosto 17 de 2012</t>
  </si>
  <si>
    <t>William Vega</t>
  </si>
  <si>
    <t>Guillermo Iván</t>
  </si>
  <si>
    <t>Agosto 24 de 2012</t>
  </si>
  <si>
    <t>Mi gente linda, mi gente bella</t>
  </si>
  <si>
    <t>Fernando Ayllón</t>
  </si>
  <si>
    <t>Septiembre 14 de 2012</t>
  </si>
  <si>
    <t>Septiembre 28 de 2012</t>
  </si>
  <si>
    <t>Sofía y el terco</t>
  </si>
  <si>
    <t>Chocó</t>
  </si>
  <si>
    <t>Carrusel</t>
  </si>
  <si>
    <t>Juan Andrés Arango</t>
  </si>
  <si>
    <t>Octubre 19 de 2012</t>
  </si>
  <si>
    <t>Alfonso Acosta</t>
  </si>
  <si>
    <t>La lectora</t>
  </si>
  <si>
    <t>La sirga</t>
  </si>
  <si>
    <t>Ana Sofía Osorio y Diego Fernando Bustamante</t>
  </si>
  <si>
    <t>Noviembre 2 de 2012</t>
  </si>
  <si>
    <t>(1) Corresponde a la fecha de estreno en Colombia en salas, ya sea la fecha de estreno nacional (la mayoría del 2005 en adelante) o a la fecha en que se exhibió por primera vez en una sala (las señaladas con asterisco). Fuentes: 1996-2005 fundación patrimonio fílmico excepto: Juegos bajo la luna, Perder es cuestión de método, La sombra del caminante, Sin amparo: IMBD; Los archivos secretos de pablo escobar: noticias en prensa;  2006 en adelante: Ministerio de Cultura, Dirección de Cinematografía. 
Datos espectadores: Fuentes: 1996 - 1999, “Impacto del sector cinematógráfico sobre la economía colombiana: situación actual y perspectivas” Zuleta, Jaramillo, Reina, Fedesarrollo, 2003; 2000-2007: Cinecolombia-Dirección de Cinematografía-Ministerio de Cultura; 2008-2012: SIREC - Dirección de Cinematografía – Ministerio de Cultura
Datos no. de copias: Proimágenes en movimiento; El trato, información en notas de prensa; El sueño de Iván:  SIREC de acuerdo al número de salas en donde se exhibió la película del día del estreno.
Los datos de las películas Juegos bajo la luna, Del palenque de San Basilio, Un tigre de papel y El corazón: consulta directamente con los directores, productores y/o exhibidores. De acuerdo con la información suministrada por el director, El Corazón se estrenó en 150 salas en simultánea en todo el país como parte de una estrategia de exhicición realizada con instituciones públicas y privadas. Un tigre de papel se exhibió en Cinemanía en Bogotá (Fecha de las consultas: noviembre de 2011)</t>
  </si>
  <si>
    <t>Sanandresito</t>
  </si>
  <si>
    <t>Noviembre 23 de 2012</t>
  </si>
  <si>
    <t>¿Por qué dejaron a Nacho? Si era tan bueno el muchacho</t>
  </si>
  <si>
    <t>El cartel de los sapos</t>
  </si>
  <si>
    <t>El resquicio</t>
  </si>
  <si>
    <t>La Playa D.C.</t>
  </si>
  <si>
    <t>Arturo Ortegón</t>
  </si>
  <si>
    <t>**Información parcial, película en cartelera</t>
  </si>
  <si>
    <t>Diciembre 25 de 2012</t>
  </si>
  <si>
    <t>Sin Palabras</t>
  </si>
  <si>
    <t>Apatía, una película de carretera</t>
  </si>
  <si>
    <t>No. de entradas en Colombia
películas colombianas</t>
  </si>
  <si>
    <t>No. de entradas en Colombia total de películas</t>
  </si>
  <si>
    <t>Participación entradas E.Col/E.Total</t>
  </si>
  <si>
    <t>TOTAL PARCIAL 2013</t>
  </si>
  <si>
    <t>TOTAL  2012</t>
  </si>
  <si>
    <t>El paseo 2</t>
  </si>
  <si>
    <t>Juan Alfredo Uribe</t>
  </si>
  <si>
    <t>Enero 18 de 2013</t>
  </si>
  <si>
    <t>No. entradas colombianas (en millones)</t>
  </si>
  <si>
    <t>No. de entradas total de películas (en millones)</t>
  </si>
  <si>
    <t>Peso entradascolombianas / total entradas</t>
  </si>
  <si>
    <t>Entradas anuales/
habitante</t>
  </si>
  <si>
    <t>N.D.</t>
  </si>
  <si>
    <t>Febrero 8 de 2013</t>
  </si>
  <si>
    <t>Lo azul del cielo</t>
  </si>
  <si>
    <t>Catálogo El paseo 2</t>
  </si>
  <si>
    <t>Otras películas nacionales estrenadas en años anteriores</t>
  </si>
  <si>
    <t>Iván Wild</t>
  </si>
  <si>
    <t>Marzo 22 de 2013</t>
  </si>
  <si>
    <t>Pescador</t>
  </si>
  <si>
    <t>Abril 9 de 2013</t>
  </si>
  <si>
    <t>Edificio Royal</t>
  </si>
  <si>
    <t>Otras películas nacionales estrenadas con anteriorad a diciembre de 2011</t>
  </si>
  <si>
    <t>(El Páramo, Postales colombianas, Los colores de la montaña, Saluda al diablo de mi parte, Todos tus muertos, Poker, La vida era en serio, Silencio en el paraíso, García, Pequeñas voces, Locos, Helena, Yo soy otro)</t>
  </si>
  <si>
    <t>N.A.</t>
  </si>
  <si>
    <t>Promedio excluyendo la película exibida en el año con mayor número de entradas</t>
  </si>
  <si>
    <t>Promedio espectadores / película estrenadas</t>
  </si>
  <si>
    <t>var %</t>
  </si>
  <si>
    <t>N.A</t>
  </si>
  <si>
    <t>*2002: Información de espectadores no disponible para una película. Promedio sobre total de espectadores con 4 películas 
Fuentes: 1996 - 1999, “Impacto del sector cinematógráfico sobre la economía colombiana: situación actual y perspectivas” Zuleta, Jaramillo, Reina, Fedesarrollo, 2003.
2000-2007: Cinecolombia-Dirección de Cinematografía-Ministerio de Cultura
2008-2013: SIREC - Dirección de Cinematografía – Ministerio de Cultura</t>
  </si>
  <si>
    <t>Roa</t>
  </si>
  <si>
    <t>Estrella del sur</t>
  </si>
  <si>
    <t>Gabriel Gonzalez</t>
  </si>
  <si>
    <t>El Control</t>
  </si>
  <si>
    <t>Mayo 3 de 2013</t>
  </si>
  <si>
    <t>Mayo 31 de 2013</t>
  </si>
  <si>
    <t>De Rolling por Colombia</t>
  </si>
  <si>
    <t>Julio 19 de 2013</t>
  </si>
  <si>
    <t xml:space="preserve"> Felipe Dorothée  </t>
  </si>
  <si>
    <t>La eterna noche de las doce lunas</t>
  </si>
  <si>
    <t xml:space="preserve">Priscila Padilla </t>
  </si>
  <si>
    <t>Agosto 16 de 2013</t>
  </si>
  <si>
    <t>Crimen con vista al mar</t>
  </si>
  <si>
    <t>Gerardo Herrero</t>
  </si>
  <si>
    <t>Datos Septiembre 2 de 2013</t>
  </si>
  <si>
    <t>Don Ca</t>
  </si>
  <si>
    <t>Patricia Ayala Ruiz</t>
  </si>
  <si>
    <t>Septiembre 13 de 2013</t>
  </si>
  <si>
    <t>Espectadores de Películas Colombianas Resumen 1996-2013</t>
  </si>
  <si>
    <t xml:space="preserve">                                                                                                                                                                                                                                                                                                                                                                                                                                    </t>
  </si>
  <si>
    <t>Amores Peligrosos</t>
  </si>
  <si>
    <t>Antonio Dorado Zúñiga</t>
  </si>
  <si>
    <t>Octubre 11 de 2013</t>
  </si>
  <si>
    <t>Secretos</t>
  </si>
  <si>
    <t>Octubre 18 de 2013</t>
  </si>
  <si>
    <t>Octubre 25 de 2013</t>
  </si>
  <si>
    <t>Cazando Luciérnagas</t>
  </si>
  <si>
    <t>Roberto Flores Prieto</t>
  </si>
  <si>
    <t>Datos Octubre 31 de 2013</t>
  </si>
  <si>
    <t>2013 (Oct 31)</t>
  </si>
  <si>
    <t>2013 (Oct31)</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</si>
</sst>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 _€_-;\-* #,##0\ _€_-;_-* &quot;-&quot;\ _€_-;_-@_-"/>
    <numFmt numFmtId="165" formatCode="_ * #,##0.00_ ;_ * \-#,##0.00_ ;_ * &quot;-&quot;??_ ;_ @_ "/>
    <numFmt numFmtId="166" formatCode="_ * #,##0.0_ ;_ * \-#,##0.0_ ;_ * &quot;-&quot;??_ ;_ @_ "/>
    <numFmt numFmtId="167" formatCode="_ * #,##0_ ;_ * \-#,##0_ ;_ * &quot;-&quot;??_ ;_ @_ "/>
    <numFmt numFmtId="168" formatCode="0.0%"/>
  </numFmts>
  <fonts count="63">
    <font>
      <sz val="10"/>
      <name val="Arial"/>
      <family val="0"/>
    </font>
    <font>
      <sz val="11"/>
      <color indexed="8"/>
      <name val="Calibri"/>
      <family val="2"/>
    </font>
    <font>
      <sz val="9"/>
      <color indexed="8"/>
      <name val="Verdana"/>
      <family val="2"/>
    </font>
    <font>
      <b/>
      <sz val="10"/>
      <color indexed="8"/>
      <name val="Verdana"/>
      <family val="2"/>
    </font>
    <font>
      <sz val="10"/>
      <name val="Verdana"/>
      <family val="2"/>
    </font>
    <font>
      <sz val="10"/>
      <color indexed="8"/>
      <name val="Verdana"/>
      <family val="2"/>
    </font>
    <font>
      <b/>
      <sz val="9"/>
      <color indexed="8"/>
      <name val="Verdana"/>
      <family val="2"/>
    </font>
    <font>
      <b/>
      <sz val="10"/>
      <name val="Verdana"/>
      <family val="2"/>
    </font>
    <font>
      <b/>
      <sz val="10"/>
      <name val="Arial"/>
      <family val="2"/>
    </font>
    <font>
      <sz val="10"/>
      <color indexed="8"/>
      <name val="Arial"/>
      <family val="2"/>
    </font>
    <font>
      <sz val="8"/>
      <name val="Arial"/>
      <family val="2"/>
    </font>
    <font>
      <sz val="8"/>
      <name val="Verdana"/>
      <family val="2"/>
    </font>
    <font>
      <b/>
      <sz val="8"/>
      <color indexed="8"/>
      <name val="Verdana"/>
      <family val="2"/>
    </font>
    <font>
      <sz val="8"/>
      <color indexed="8"/>
      <name val="Verdana"/>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8"/>
      <color indexed="8"/>
      <name val="Calibri"/>
      <family val="0"/>
    </font>
    <font>
      <b/>
      <sz val="16"/>
      <color indexed="8"/>
      <name val="Calibri"/>
      <family val="0"/>
    </font>
    <font>
      <b/>
      <sz val="18"/>
      <color indexed="8"/>
      <name val="Calibri"/>
      <family val="0"/>
    </font>
    <font>
      <b/>
      <sz val="10"/>
      <color indexed="8"/>
      <name val="Arial"/>
      <family val="0"/>
    </font>
    <font>
      <b/>
      <sz val="19.75"/>
      <color indexed="8"/>
      <name val="Arial"/>
      <family val="0"/>
    </font>
    <font>
      <b/>
      <sz val="14"/>
      <color indexed="8"/>
      <name val="Arial"/>
      <family val="0"/>
    </font>
    <font>
      <b/>
      <sz val="11"/>
      <color indexed="8"/>
      <name val="Arial"/>
      <family val="0"/>
    </font>
    <font>
      <sz val="9"/>
      <color indexed="8"/>
      <name val="Arial"/>
      <family val="0"/>
    </font>
    <font>
      <b/>
      <sz val="10"/>
      <color indexed="10"/>
      <name val="Arial"/>
      <family val="0"/>
    </font>
    <font>
      <b/>
      <sz val="18"/>
      <color indexed="8"/>
      <name val="Arial"/>
      <family val="0"/>
    </font>
    <font>
      <sz val="14"/>
      <color indexed="8"/>
      <name val="Arial"/>
      <family val="0"/>
    </font>
    <font>
      <sz val="10.5"/>
      <color indexed="8"/>
      <name val="Arial"/>
      <family val="0"/>
    </font>
    <font>
      <sz val="8"/>
      <color indexed="8"/>
      <name val="Arial"/>
      <family val="0"/>
    </font>
    <font>
      <sz val="1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bottom style="thin"/>
    </border>
    <border>
      <left style="thin"/>
      <right style="thin"/>
      <top/>
      <bottom style="thin"/>
    </border>
    <border>
      <left style="medium"/>
      <right style="thin"/>
      <top style="thin"/>
      <bottom style="thin"/>
    </border>
    <border>
      <left style="thin"/>
      <right/>
      <top style="thin"/>
      <bottom style="thin"/>
    </border>
    <border>
      <left/>
      <right style="thin">
        <color indexed="8"/>
      </right>
      <top style="thin">
        <color indexed="8"/>
      </top>
      <bottom/>
    </border>
    <border>
      <left/>
      <right/>
      <top style="thin"/>
      <bottom/>
    </border>
    <border>
      <left style="thin">
        <color indexed="8"/>
      </left>
      <right style="thin">
        <color indexed="8"/>
      </right>
      <top/>
      <bottom style="thin">
        <color indexed="8"/>
      </bottom>
    </border>
    <border>
      <left style="thin"/>
      <right style="thin"/>
      <top style="thin"/>
      <bottom style="medium"/>
    </border>
    <border>
      <left/>
      <right style="thin"/>
      <top style="thin"/>
      <bottom style="thin"/>
    </border>
    <border>
      <left/>
      <right style="medium"/>
      <top/>
      <bottom/>
    </border>
    <border>
      <left style="thin"/>
      <right/>
      <top style="medium"/>
      <bottom style="thin"/>
    </border>
    <border>
      <left/>
      <right style="thin"/>
      <top style="thin"/>
      <bottom style="medium"/>
    </border>
    <border>
      <left style="thin"/>
      <right style="medium"/>
      <top style="thin"/>
      <bottom style="thin"/>
    </border>
    <border>
      <left style="thin"/>
      <right style="medium"/>
      <top style="thin"/>
      <bottom style="medium"/>
    </border>
    <border>
      <left style="thin"/>
      <right style="medium"/>
      <top/>
      <bottom/>
    </border>
    <border>
      <left style="thin"/>
      <right style="medium"/>
      <top style="thin"/>
      <bottom/>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style="thin"/>
      <bottom style="medium"/>
    </border>
    <border>
      <left/>
      <right/>
      <top style="thin">
        <color indexed="8"/>
      </top>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7">
    <xf numFmtId="0" fontId="0" fillId="0" borderId="0" xfId="0" applyAlignment="1">
      <alignment/>
    </xf>
    <xf numFmtId="167" fontId="4" fillId="0" borderId="0" xfId="46" applyNumberFormat="1" applyFont="1" applyAlignment="1">
      <alignment/>
    </xf>
    <xf numFmtId="167" fontId="3" fillId="33" borderId="10" xfId="46" applyNumberFormat="1" applyFont="1" applyFill="1" applyBorder="1" applyAlignment="1">
      <alignment horizontal="center" vertical="center" wrapText="1"/>
    </xf>
    <xf numFmtId="0" fontId="6" fillId="0" borderId="11" xfId="0" applyFont="1" applyFill="1" applyBorder="1" applyAlignment="1">
      <alignment vertical="center" wrapText="1"/>
    </xf>
    <xf numFmtId="167" fontId="2" fillId="0" borderId="11" xfId="46"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167" fontId="3" fillId="33" borderId="12" xfId="46"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4" fillId="0" borderId="0" xfId="0" applyFont="1" applyAlignment="1">
      <alignment vertical="center"/>
    </xf>
    <xf numFmtId="0" fontId="3"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center" vertical="center" wrapText="1"/>
    </xf>
    <xf numFmtId="167" fontId="5" fillId="33" borderId="12" xfId="46" applyNumberFormat="1" applyFont="1" applyFill="1" applyBorder="1" applyAlignment="1">
      <alignment horizontal="center" vertical="center" wrapText="1"/>
    </xf>
    <xf numFmtId="10" fontId="5" fillId="33" borderId="12" xfId="0" applyNumberFormat="1" applyFont="1" applyFill="1" applyBorder="1" applyAlignment="1">
      <alignment horizontal="center" vertical="center" wrapText="1"/>
    </xf>
    <xf numFmtId="0" fontId="3" fillId="34" borderId="13" xfId="0" applyFont="1" applyFill="1" applyBorder="1" applyAlignment="1">
      <alignment vertical="center" wrapText="1"/>
    </xf>
    <xf numFmtId="0" fontId="3" fillId="34" borderId="14" xfId="0" applyFont="1" applyFill="1" applyBorder="1" applyAlignment="1">
      <alignment vertical="center" wrapText="1"/>
    </xf>
    <xf numFmtId="0" fontId="3" fillId="34" borderId="15" xfId="0" applyFont="1" applyFill="1" applyBorder="1" applyAlignment="1">
      <alignment vertical="center" wrapText="1"/>
    </xf>
    <xf numFmtId="167" fontId="5" fillId="34" borderId="12" xfId="46" applyNumberFormat="1" applyFont="1" applyFill="1" applyBorder="1" applyAlignment="1">
      <alignment horizontal="center" vertical="center" wrapText="1"/>
    </xf>
    <xf numFmtId="10" fontId="5" fillId="34" borderId="12"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5" fillId="33" borderId="15" xfId="0" applyFont="1" applyFill="1" applyBorder="1" applyAlignment="1">
      <alignment horizontal="center" vertical="center" wrapText="1"/>
    </xf>
    <xf numFmtId="167" fontId="2" fillId="33" borderId="12" xfId="46"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6" fillId="33" borderId="12" xfId="0" applyFont="1" applyFill="1" applyBorder="1" applyAlignment="1">
      <alignment vertical="center" wrapText="1"/>
    </xf>
    <xf numFmtId="0" fontId="2" fillId="33" borderId="12" xfId="0" applyFont="1" applyFill="1" applyBorder="1" applyAlignment="1">
      <alignment vertical="center" wrapText="1"/>
    </xf>
    <xf numFmtId="0" fontId="2" fillId="33" borderId="12" xfId="0" applyFont="1" applyFill="1" applyBorder="1" applyAlignment="1">
      <alignment horizontal="center" vertical="center" wrapText="1"/>
    </xf>
    <xf numFmtId="0" fontId="6" fillId="33" borderId="10" xfId="0" applyFont="1" applyFill="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167" fontId="2" fillId="33" borderId="10" xfId="46" applyNumberFormat="1"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0" fontId="6" fillId="33" borderId="16" xfId="0" applyFont="1" applyFill="1" applyBorder="1" applyAlignment="1">
      <alignment vertical="center" wrapText="1"/>
    </xf>
    <xf numFmtId="167" fontId="5" fillId="34" borderId="10" xfId="46" applyNumberFormat="1" applyFont="1" applyFill="1" applyBorder="1" applyAlignment="1">
      <alignment horizontal="center" vertical="center" wrapText="1"/>
    </xf>
    <xf numFmtId="10" fontId="5" fillId="34" borderId="10"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167" fontId="5" fillId="0" borderId="11" xfId="46"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67" fontId="2" fillId="0" borderId="0" xfId="46"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2"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167" fontId="5" fillId="34" borderId="11" xfId="46" applyNumberFormat="1" applyFont="1" applyFill="1" applyBorder="1" applyAlignment="1">
      <alignment horizontal="right" vertical="center" wrapText="1"/>
    </xf>
    <xf numFmtId="167" fontId="5" fillId="34" borderId="11" xfId="46" applyNumberFormat="1" applyFont="1" applyFill="1" applyBorder="1" applyAlignment="1">
      <alignment horizontal="center" vertical="center" wrapText="1"/>
    </xf>
    <xf numFmtId="10" fontId="5" fillId="34" borderId="11" xfId="0" applyNumberFormat="1" applyFont="1" applyFill="1" applyBorder="1" applyAlignment="1">
      <alignment horizontal="center" vertical="center" wrapText="1"/>
    </xf>
    <xf numFmtId="0" fontId="4" fillId="0" borderId="17" xfId="0" applyFont="1" applyBorder="1" applyAlignment="1">
      <alignment horizontal="justify" vertical="center"/>
    </xf>
    <xf numFmtId="3" fontId="4" fillId="0" borderId="11" xfId="0" applyNumberFormat="1" applyFont="1" applyFill="1" applyBorder="1" applyAlignment="1">
      <alignment vertical="center"/>
    </xf>
    <xf numFmtId="10" fontId="2" fillId="0" borderId="18" xfId="0" applyNumberFormat="1" applyFont="1" applyFill="1" applyBorder="1" applyAlignment="1">
      <alignment horizontal="center" vertical="center" wrapText="1"/>
    </xf>
    <xf numFmtId="0" fontId="4" fillId="0" borderId="11" xfId="0" applyFont="1" applyBorder="1" applyAlignment="1">
      <alignment horizontal="justify" vertical="center" wrapText="1"/>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8" xfId="0" applyFont="1" applyBorder="1" applyAlignment="1">
      <alignment vertical="center" wrapText="1"/>
    </xf>
    <xf numFmtId="0" fontId="7" fillId="0" borderId="11" xfId="0" applyFont="1" applyBorder="1" applyAlignment="1">
      <alignment horizontal="left" vertical="center"/>
    </xf>
    <xf numFmtId="0" fontId="4" fillId="0" borderId="11" xfId="0" applyFont="1" applyBorder="1" applyAlignment="1">
      <alignment horizontal="left" vertical="center"/>
    </xf>
    <xf numFmtId="167" fontId="4" fillId="0" borderId="11" xfId="46" applyNumberFormat="1" applyFont="1" applyBorder="1" applyAlignment="1">
      <alignment horizontal="center" vertical="center"/>
    </xf>
    <xf numFmtId="167" fontId="4" fillId="0" borderId="11" xfId="46" applyNumberFormat="1" applyFont="1" applyBorder="1" applyAlignment="1">
      <alignment vertical="center"/>
    </xf>
    <xf numFmtId="10" fontId="4" fillId="0" borderId="11" xfId="0" applyNumberFormat="1" applyFont="1" applyBorder="1" applyAlignment="1">
      <alignment vertical="center"/>
    </xf>
    <xf numFmtId="0" fontId="7" fillId="0" borderId="11" xfId="0" applyFont="1" applyBorder="1" applyAlignment="1">
      <alignment vertical="center"/>
    </xf>
    <xf numFmtId="1" fontId="4" fillId="0" borderId="11" xfId="0" applyNumberFormat="1" applyFont="1" applyBorder="1" applyAlignment="1">
      <alignment horizontal="center" vertical="center"/>
    </xf>
    <xf numFmtId="167" fontId="4" fillId="0" borderId="11" xfId="46" applyNumberFormat="1" applyFont="1" applyFill="1" applyBorder="1" applyAlignment="1">
      <alignment horizontal="center" vertical="center"/>
    </xf>
    <xf numFmtId="0" fontId="4" fillId="0" borderId="11" xfId="0" applyFont="1" applyBorder="1" applyAlignment="1">
      <alignment vertical="center" wrapText="1"/>
    </xf>
    <xf numFmtId="0" fontId="4" fillId="0" borderId="11" xfId="46" applyNumberFormat="1" applyFont="1" applyBorder="1" applyAlignment="1">
      <alignment horizontal="center" vertical="center"/>
    </xf>
    <xf numFmtId="167" fontId="4" fillId="0" borderId="0" xfId="46" applyNumberFormat="1" applyFont="1" applyAlignment="1">
      <alignment horizontal="center" vertical="center"/>
    </xf>
    <xf numFmtId="167" fontId="4" fillId="0" borderId="0" xfId="46" applyNumberFormat="1" applyFont="1" applyAlignment="1">
      <alignment vertical="center"/>
    </xf>
    <xf numFmtId="10" fontId="4" fillId="0" borderId="0" xfId="0" applyNumberFormat="1" applyFont="1" applyAlignment="1">
      <alignment vertical="center"/>
    </xf>
    <xf numFmtId="0" fontId="4" fillId="0" borderId="11" xfId="0" applyNumberFormat="1" applyFont="1" applyBorder="1" applyAlignment="1">
      <alignment horizontal="left" vertical="center" wrapText="1"/>
    </xf>
    <xf numFmtId="3" fontId="9" fillId="0" borderId="11" xfId="46" applyNumberFormat="1" applyFont="1" applyFill="1" applyBorder="1" applyAlignment="1">
      <alignment horizontal="right" vertical="top" wrapText="1"/>
    </xf>
    <xf numFmtId="0" fontId="0" fillId="0" borderId="0" xfId="0" applyFont="1" applyAlignment="1">
      <alignment wrapText="1"/>
    </xf>
    <xf numFmtId="0" fontId="0" fillId="0" borderId="0" xfId="0" applyFont="1" applyBorder="1" applyAlignment="1">
      <alignment horizontal="center" wrapText="1"/>
    </xf>
    <xf numFmtId="0" fontId="0" fillId="0" borderId="19" xfId="0" applyFont="1" applyBorder="1" applyAlignment="1">
      <alignment horizontal="center" wrapText="1"/>
    </xf>
    <xf numFmtId="3" fontId="0" fillId="0" borderId="11" xfId="0" applyNumberFormat="1" applyFont="1" applyFill="1" applyBorder="1" applyAlignment="1">
      <alignment horizontal="right" wrapText="1"/>
    </xf>
    <xf numFmtId="0" fontId="0" fillId="0" borderId="11" xfId="0" applyFill="1" applyBorder="1" applyAlignment="1">
      <alignment horizontal="center" wrapText="1"/>
    </xf>
    <xf numFmtId="0" fontId="0" fillId="0" borderId="19" xfId="0" applyFont="1" applyFill="1" applyBorder="1" applyAlignment="1">
      <alignment horizontal="center" wrapText="1"/>
    </xf>
    <xf numFmtId="167" fontId="4" fillId="0" borderId="0" xfId="46" applyNumberFormat="1" applyFont="1" applyFill="1" applyBorder="1" applyAlignment="1">
      <alignment horizontal="center" vertical="center"/>
    </xf>
    <xf numFmtId="0" fontId="0" fillId="0" borderId="19" xfId="0" applyFont="1" applyBorder="1" applyAlignment="1">
      <alignment horizontal="center" wrapText="1"/>
    </xf>
    <xf numFmtId="167" fontId="4" fillId="0" borderId="0" xfId="0" applyNumberFormat="1" applyFont="1" applyAlignment="1">
      <alignment vertical="center"/>
    </xf>
    <xf numFmtId="0" fontId="9" fillId="0" borderId="11" xfId="0" applyFont="1" applyBorder="1" applyAlignment="1">
      <alignment horizontal="center" vertical="top" wrapText="1"/>
    </xf>
    <xf numFmtId="167" fontId="4" fillId="0" borderId="20" xfId="46" applyNumberFormat="1" applyFont="1" applyFill="1" applyBorder="1" applyAlignment="1">
      <alignment horizontal="center" vertical="center"/>
    </xf>
    <xf numFmtId="167" fontId="5" fillId="34" borderId="18" xfId="46" applyNumberFormat="1" applyFont="1" applyFill="1" applyBorder="1" applyAlignment="1">
      <alignment horizontal="center" vertical="center" wrapText="1"/>
    </xf>
    <xf numFmtId="0" fontId="5" fillId="0" borderId="11" xfId="0" applyFont="1" applyBorder="1" applyAlignment="1">
      <alignment/>
    </xf>
    <xf numFmtId="0" fontId="5" fillId="0" borderId="11" xfId="0" applyFont="1" applyBorder="1" applyAlignment="1">
      <alignment horizontal="left"/>
    </xf>
    <xf numFmtId="0" fontId="4" fillId="0" borderId="11" xfId="0" applyFont="1" applyBorder="1" applyAlignment="1">
      <alignment wrapText="1"/>
    </xf>
    <xf numFmtId="0" fontId="7" fillId="0" borderId="11" xfId="0" applyFont="1" applyFill="1" applyBorder="1" applyAlignment="1">
      <alignment vertical="center"/>
    </xf>
    <xf numFmtId="167" fontId="4" fillId="34" borderId="11" xfId="46" applyNumberFormat="1" applyFont="1" applyFill="1" applyBorder="1" applyAlignment="1">
      <alignment horizontal="center" vertical="center"/>
    </xf>
    <xf numFmtId="167" fontId="4" fillId="34" borderId="11" xfId="46" applyNumberFormat="1" applyFont="1" applyFill="1" applyBorder="1" applyAlignment="1">
      <alignment vertical="center"/>
    </xf>
    <xf numFmtId="164" fontId="0" fillId="0" borderId="0" xfId="0" applyNumberFormat="1" applyFont="1" applyAlignment="1">
      <alignment wrapText="1"/>
    </xf>
    <xf numFmtId="167" fontId="4" fillId="0" borderId="11" xfId="46" applyNumberFormat="1" applyFont="1" applyBorder="1" applyAlignment="1">
      <alignment horizontal="right" vertical="center"/>
    </xf>
    <xf numFmtId="0" fontId="0" fillId="0" borderId="11" xfId="0" applyBorder="1" applyAlignment="1">
      <alignment/>
    </xf>
    <xf numFmtId="0" fontId="11" fillId="0" borderId="0" xfId="0" applyFont="1" applyAlignment="1">
      <alignment vertical="center"/>
    </xf>
    <xf numFmtId="10" fontId="5" fillId="34" borderId="11" xfId="52" applyNumberFormat="1" applyFont="1" applyFill="1" applyBorder="1" applyAlignment="1">
      <alignment horizontal="center" vertical="center" wrapText="1"/>
    </xf>
    <xf numFmtId="10" fontId="4" fillId="34" borderId="11" xfId="0" applyNumberFormat="1" applyFont="1" applyFill="1" applyBorder="1" applyAlignment="1">
      <alignment horizontal="center" vertical="center"/>
    </xf>
    <xf numFmtId="0" fontId="7" fillId="34" borderId="0" xfId="0" applyFont="1" applyFill="1" applyAlignment="1">
      <alignment vertical="center"/>
    </xf>
    <xf numFmtId="0" fontId="0" fillId="0" borderId="0" xfId="0" applyFont="1" applyAlignment="1">
      <alignment wrapText="1"/>
    </xf>
    <xf numFmtId="167" fontId="3" fillId="33" borderId="16" xfId="46" applyNumberFormat="1" applyFont="1" applyFill="1" applyBorder="1" applyAlignment="1">
      <alignment horizontal="center" vertical="center" wrapText="1"/>
    </xf>
    <xf numFmtId="167" fontId="3" fillId="33" borderId="11" xfId="46" applyNumberFormat="1" applyFont="1" applyFill="1" applyBorder="1" applyAlignment="1">
      <alignment horizontal="center" vertical="center" wrapText="1"/>
    </xf>
    <xf numFmtId="167" fontId="0" fillId="0" borderId="11" xfId="46" applyNumberFormat="1" applyFont="1" applyBorder="1" applyAlignment="1">
      <alignment/>
    </xf>
    <xf numFmtId="167" fontId="12" fillId="33" borderId="11" xfId="46" applyNumberFormat="1" applyFont="1" applyFill="1" applyBorder="1" applyAlignment="1">
      <alignment horizontal="center" vertical="center" wrapText="1"/>
    </xf>
    <xf numFmtId="2" fontId="0" fillId="0" borderId="11" xfId="0" applyNumberFormat="1" applyBorder="1" applyAlignment="1">
      <alignment/>
    </xf>
    <xf numFmtId="0" fontId="10" fillId="0" borderId="0" xfId="0" applyFont="1" applyAlignment="1">
      <alignment/>
    </xf>
    <xf numFmtId="0" fontId="7" fillId="0" borderId="18" xfId="0" applyFont="1" applyFill="1" applyBorder="1" applyAlignment="1">
      <alignment vertical="center"/>
    </xf>
    <xf numFmtId="0" fontId="5" fillId="0" borderId="18" xfId="0" applyFont="1" applyBorder="1" applyAlignment="1">
      <alignment/>
    </xf>
    <xf numFmtId="0" fontId="7" fillId="0" borderId="18" xfId="0" applyFont="1" applyFill="1" applyBorder="1" applyAlignment="1">
      <alignment horizontal="left" vertical="center"/>
    </xf>
    <xf numFmtId="0" fontId="3" fillId="34" borderId="11" xfId="0" applyFont="1" applyFill="1" applyBorder="1" applyAlignment="1">
      <alignment horizontal="left" vertical="center" wrapText="1"/>
    </xf>
    <xf numFmtId="0" fontId="4" fillId="0" borderId="20" xfId="46" applyNumberFormat="1" applyFont="1" applyBorder="1" applyAlignment="1">
      <alignment horizontal="center" vertical="center"/>
    </xf>
    <xf numFmtId="0" fontId="12" fillId="33" borderId="12" xfId="0" applyFont="1" applyFill="1" applyBorder="1" applyAlignment="1">
      <alignment horizontal="center" vertical="center" wrapText="1"/>
    </xf>
    <xf numFmtId="167" fontId="4" fillId="0" borderId="11" xfId="46" applyNumberFormat="1" applyFont="1" applyBorder="1" applyAlignment="1">
      <alignment/>
    </xf>
    <xf numFmtId="167" fontId="4" fillId="0" borderId="11" xfId="46" applyNumberFormat="1" applyFont="1" applyFill="1" applyBorder="1" applyAlignment="1">
      <alignment horizontal="right" vertical="center"/>
    </xf>
    <xf numFmtId="0" fontId="4" fillId="0" borderId="0" xfId="0" applyFont="1" applyFill="1" applyAlignment="1">
      <alignment vertical="center"/>
    </xf>
    <xf numFmtId="167" fontId="3" fillId="33" borderId="21" xfId="46" applyNumberFormat="1" applyFont="1" applyFill="1" applyBorder="1" applyAlignment="1">
      <alignment horizontal="center" vertical="center" wrapText="1"/>
    </xf>
    <xf numFmtId="0" fontId="4" fillId="0" borderId="11" xfId="0" applyFont="1" applyBorder="1" applyAlignment="1">
      <alignment horizontal="center"/>
    </xf>
    <xf numFmtId="167" fontId="0" fillId="0" borderId="11" xfId="46" applyNumberFormat="1" applyFont="1" applyBorder="1" applyAlignment="1">
      <alignment vertical="center"/>
    </xf>
    <xf numFmtId="166" fontId="5" fillId="0" borderId="11" xfId="46" applyNumberFormat="1" applyFont="1" applyFill="1" applyBorder="1" applyAlignment="1">
      <alignment vertical="center" wrapText="1"/>
    </xf>
    <xf numFmtId="166" fontId="5" fillId="0" borderId="22" xfId="46" applyNumberFormat="1" applyFont="1" applyFill="1" applyBorder="1" applyAlignment="1">
      <alignment vertical="center" wrapText="1"/>
    </xf>
    <xf numFmtId="0" fontId="3" fillId="33" borderId="23"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3" xfId="0" applyFont="1" applyFill="1" applyBorder="1" applyAlignment="1">
      <alignment horizontal="center" vertical="center" wrapText="1"/>
    </xf>
    <xf numFmtId="167" fontId="5" fillId="33" borderId="23" xfId="46" applyNumberFormat="1" applyFont="1" applyFill="1" applyBorder="1" applyAlignment="1">
      <alignment horizontal="center" vertical="center" wrapText="1"/>
    </xf>
    <xf numFmtId="10" fontId="5" fillId="33" borderId="23"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4" fillId="0" borderId="20" xfId="0" applyFont="1" applyBorder="1" applyAlignment="1">
      <alignment horizontal="center" vertical="center"/>
    </xf>
    <xf numFmtId="0" fontId="5" fillId="33" borderId="10" xfId="0" applyFont="1" applyFill="1" applyBorder="1" applyAlignment="1">
      <alignment horizontal="center" vertical="center" wrapText="1"/>
    </xf>
    <xf numFmtId="167" fontId="5" fillId="33" borderId="10" xfId="46" applyNumberFormat="1" applyFont="1" applyFill="1" applyBorder="1" applyAlignment="1">
      <alignment horizontal="center" vertical="center" wrapText="1"/>
    </xf>
    <xf numFmtId="10" fontId="5"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67" fontId="5" fillId="0" borderId="11" xfId="46"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xf>
    <xf numFmtId="0" fontId="0" fillId="0" borderId="19" xfId="0" applyFont="1" applyFill="1" applyBorder="1" applyAlignment="1">
      <alignment horizontal="center" wrapText="1"/>
    </xf>
    <xf numFmtId="0" fontId="0" fillId="0" borderId="24" xfId="0" applyFill="1" applyBorder="1" applyAlignment="1">
      <alignment horizontal="center" wrapText="1"/>
    </xf>
    <xf numFmtId="0" fontId="5" fillId="0" borderId="18" xfId="0" applyFont="1" applyBorder="1" applyAlignment="1">
      <alignment horizontal="left" wrapText="1"/>
    </xf>
    <xf numFmtId="0" fontId="2" fillId="0" borderId="18" xfId="0" applyFont="1" applyFill="1" applyBorder="1" applyAlignment="1">
      <alignment vertical="center" wrapText="1"/>
    </xf>
    <xf numFmtId="3" fontId="9" fillId="0" borderId="24" xfId="46" applyNumberFormat="1" applyFont="1" applyFill="1" applyBorder="1" applyAlignment="1">
      <alignment horizontal="right" wrapText="1"/>
    </xf>
    <xf numFmtId="0" fontId="7" fillId="0" borderId="18" xfId="0" applyFont="1" applyFill="1" applyBorder="1" applyAlignment="1">
      <alignment vertical="center" wrapText="1"/>
    </xf>
    <xf numFmtId="168" fontId="5" fillId="0" borderId="20" xfId="52" applyNumberFormat="1" applyFont="1" applyFill="1" applyBorder="1" applyAlignment="1">
      <alignment horizontal="center" vertical="top" wrapText="1"/>
    </xf>
    <xf numFmtId="168" fontId="5" fillId="0" borderId="11" xfId="52" applyNumberFormat="1" applyFont="1" applyFill="1" applyBorder="1" applyAlignment="1">
      <alignment horizontal="center" vertical="center" wrapText="1"/>
    </xf>
    <xf numFmtId="168" fontId="4" fillId="0" borderId="11" xfId="52" applyNumberFormat="1" applyFont="1" applyBorder="1" applyAlignment="1">
      <alignment vertical="center"/>
    </xf>
    <xf numFmtId="165" fontId="5" fillId="0" borderId="25" xfId="46" applyNumberFormat="1" applyFont="1" applyFill="1" applyBorder="1" applyAlignment="1">
      <alignment vertical="center" wrapText="1"/>
    </xf>
    <xf numFmtId="165" fontId="5" fillId="0" borderId="22" xfId="46" applyNumberFormat="1" applyFont="1" applyFill="1" applyBorder="1" applyAlignment="1">
      <alignment vertical="center" wrapText="1"/>
    </xf>
    <xf numFmtId="165" fontId="5" fillId="0" borderId="11" xfId="46" applyNumberFormat="1" applyFont="1" applyFill="1" applyBorder="1" applyAlignment="1">
      <alignment vertical="center" wrapText="1"/>
    </xf>
    <xf numFmtId="0" fontId="4" fillId="0" borderId="22" xfId="0" applyFont="1" applyBorder="1" applyAlignment="1">
      <alignment horizontal="center"/>
    </xf>
    <xf numFmtId="167" fontId="0" fillId="0" borderId="22" xfId="46" applyNumberFormat="1" applyFont="1" applyBorder="1" applyAlignment="1">
      <alignment vertical="center"/>
    </xf>
    <xf numFmtId="168" fontId="4" fillId="0" borderId="0" xfId="52" applyNumberFormat="1" applyFont="1" applyAlignment="1">
      <alignment horizontal="center" vertical="center"/>
    </xf>
    <xf numFmtId="0" fontId="3" fillId="34" borderId="11" xfId="0" applyFont="1" applyFill="1" applyBorder="1" applyAlignment="1">
      <alignment horizontal="left" vertical="center" wrapText="1"/>
    </xf>
    <xf numFmtId="168" fontId="0" fillId="0" borderId="26" xfId="52" applyNumberFormat="1" applyFont="1" applyBorder="1" applyAlignment="1">
      <alignment wrapText="1"/>
    </xf>
    <xf numFmtId="164" fontId="14" fillId="0" borderId="27" xfId="0" applyNumberFormat="1" applyFont="1" applyBorder="1" applyAlignment="1">
      <alignment horizontal="center" vertical="center" wrapText="1"/>
    </xf>
    <xf numFmtId="3" fontId="0" fillId="0" borderId="25" xfId="0" applyNumberFormat="1" applyFont="1" applyFill="1" applyBorder="1" applyAlignment="1">
      <alignment horizontal="right" wrapText="1"/>
    </xf>
    <xf numFmtId="3" fontId="0" fillId="0" borderId="25" xfId="0" applyNumberFormat="1" applyFont="1" applyFill="1" applyBorder="1" applyAlignment="1">
      <alignment horizontal="right" wrapText="1"/>
    </xf>
    <xf numFmtId="167" fontId="0" fillId="0" borderId="11" xfId="46" applyNumberFormat="1" applyFont="1" applyBorder="1" applyAlignment="1">
      <alignment wrapText="1"/>
    </xf>
    <xf numFmtId="3" fontId="9" fillId="0" borderId="28" xfId="46" applyNumberFormat="1" applyFont="1" applyFill="1" applyBorder="1" applyAlignment="1">
      <alignment horizontal="right" wrapText="1"/>
    </xf>
    <xf numFmtId="167" fontId="0" fillId="0" borderId="24" xfId="46" applyNumberFormat="1" applyFont="1" applyBorder="1" applyAlignment="1">
      <alignment wrapText="1"/>
    </xf>
    <xf numFmtId="168" fontId="0" fillId="0" borderId="29" xfId="52" applyNumberFormat="1" applyFont="1" applyBorder="1" applyAlignment="1">
      <alignment wrapText="1"/>
    </xf>
    <xf numFmtId="0" fontId="0" fillId="0" borderId="30" xfId="0" applyFont="1" applyBorder="1" applyAlignment="1">
      <alignment wrapText="1"/>
    </xf>
    <xf numFmtId="168" fontId="0" fillId="0" borderId="29" xfId="52" applyNumberFormat="1" applyFont="1" applyBorder="1" applyAlignment="1">
      <alignment horizontal="right" wrapText="1"/>
    </xf>
    <xf numFmtId="168" fontId="0" fillId="0" borderId="31" xfId="52" applyNumberFormat="1" applyFont="1" applyBorder="1" applyAlignment="1">
      <alignment wrapText="1"/>
    </xf>
    <xf numFmtId="168" fontId="0" fillId="0" borderId="32" xfId="52" applyNumberFormat="1" applyFont="1" applyBorder="1" applyAlignment="1">
      <alignment wrapText="1"/>
    </xf>
    <xf numFmtId="0" fontId="0" fillId="0" borderId="0" xfId="0" applyFont="1" applyBorder="1" applyAlignment="1">
      <alignment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0" xfId="0" applyFont="1" applyAlignment="1">
      <alignment horizontal="center" vertical="center" wrapText="1"/>
    </xf>
    <xf numFmtId="0" fontId="8" fillId="0" borderId="35" xfId="0" applyFont="1" applyBorder="1" applyAlignment="1">
      <alignment horizontal="center" vertical="center" wrapText="1"/>
    </xf>
    <xf numFmtId="0" fontId="0" fillId="0" borderId="36" xfId="0" applyFont="1" applyBorder="1" applyAlignment="1">
      <alignment horizontal="center" wrapText="1"/>
    </xf>
    <xf numFmtId="0" fontId="3" fillId="34" borderId="11" xfId="0" applyFont="1" applyFill="1" applyBorder="1" applyAlignment="1">
      <alignment horizontal="left" vertical="center" wrapText="1"/>
    </xf>
    <xf numFmtId="0" fontId="4" fillId="35" borderId="11" xfId="0" applyFont="1" applyFill="1" applyBorder="1" applyAlignment="1">
      <alignment horizontal="center" vertical="center"/>
    </xf>
    <xf numFmtId="167" fontId="4" fillId="35" borderId="11" xfId="46" applyNumberFormat="1" applyFont="1" applyFill="1" applyBorder="1" applyAlignment="1">
      <alignment horizontal="center" vertical="center"/>
    </xf>
    <xf numFmtId="167" fontId="4" fillId="35" borderId="11" xfId="46" applyNumberFormat="1" applyFont="1" applyFill="1" applyBorder="1" applyAlignment="1">
      <alignment horizontal="right" vertical="center"/>
    </xf>
    <xf numFmtId="10" fontId="4" fillId="35" borderId="11" xfId="0" applyNumberFormat="1" applyFont="1" applyFill="1" applyBorder="1" applyAlignment="1">
      <alignment vertical="center"/>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10" fontId="4" fillId="0" borderId="11" xfId="0" applyNumberFormat="1" applyFont="1" applyFill="1" applyBorder="1" applyAlignment="1">
      <alignment vertical="center"/>
    </xf>
    <xf numFmtId="2" fontId="0" fillId="14" borderId="11" xfId="0" applyNumberFormat="1" applyFont="1" applyFill="1" applyBorder="1" applyAlignment="1">
      <alignment horizontal="right"/>
    </xf>
    <xf numFmtId="0" fontId="3" fillId="34" borderId="13" xfId="0" applyFont="1" applyFill="1" applyBorder="1" applyAlignment="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3" fillId="34" borderId="16" xfId="0" applyFont="1" applyFill="1" applyBorder="1" applyAlignment="1">
      <alignment horizontal="left" vertical="center" wrapText="1"/>
    </xf>
    <xf numFmtId="0" fontId="4" fillId="0" borderId="37" xfId="0" applyFont="1" applyBorder="1" applyAlignment="1">
      <alignment vertical="center"/>
    </xf>
    <xf numFmtId="0" fontId="3" fillId="34" borderId="1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4" fillId="0" borderId="21" xfId="0" applyFont="1" applyBorder="1" applyAlignment="1">
      <alignment vertical="center"/>
    </xf>
    <xf numFmtId="0" fontId="8" fillId="0" borderId="0" xfId="0" applyFont="1" applyBorder="1" applyAlignment="1">
      <alignment horizontal="center" wrapText="1"/>
    </xf>
    <xf numFmtId="0" fontId="10" fillId="0" borderId="38" xfId="0" applyFont="1" applyBorder="1" applyAlignment="1">
      <alignment horizontal="left" wrapText="1"/>
    </xf>
    <xf numFmtId="0" fontId="11" fillId="0" borderId="22" xfId="46" applyNumberFormat="1"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Número de entradas para películas colombianas en territorio nacional 
</a:t>
            </a:r>
            <a:r>
              <a:rPr lang="en-US" cap="none" sz="1600" b="1" i="0" u="none" baseline="0">
                <a:solidFill>
                  <a:srgbClr val="000000"/>
                </a:solidFill>
              </a:rPr>
              <a:t>1996-2013</a:t>
            </a:r>
          </a:p>
        </c:rich>
      </c:tx>
      <c:layout>
        <c:manualLayout>
          <c:xMode val="factor"/>
          <c:yMode val="factor"/>
          <c:x val="0.04075"/>
          <c:y val="-0.01425"/>
        </c:manualLayout>
      </c:layout>
      <c:spPr>
        <a:noFill/>
        <a:ln w="3175">
          <a:noFill/>
        </a:ln>
      </c:spPr>
    </c:title>
    <c:plotArea>
      <c:layout>
        <c:manualLayout>
          <c:xMode val="edge"/>
          <c:yMode val="edge"/>
          <c:x val="0.03675"/>
          <c:y val="0.2235"/>
          <c:w val="0.939"/>
          <c:h val="0.70825"/>
        </c:manualLayout>
      </c:layout>
      <c:barChart>
        <c:barDir val="col"/>
        <c:grouping val="clustered"/>
        <c:varyColors val="0"/>
        <c:ser>
          <c:idx val="0"/>
          <c:order val="0"/>
          <c:tx>
            <c:strRef>
              <c:f>'Resumen Espectadores'!$C$4</c:f>
              <c:strCache>
                <c:ptCount val="1"/>
                <c:pt idx="0">
                  <c:v>Número de espectadores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'Resumen Espectadores'!$B$5:$B$22</c:f>
              <c:strCache/>
            </c:strRef>
          </c:cat>
          <c:val>
            <c:numRef>
              <c:f>'Resumen Espectadores'!$C$5:$C$22</c:f>
              <c:numCache/>
            </c:numRef>
          </c:val>
        </c:ser>
        <c:axId val="66184687"/>
        <c:axId val="55094564"/>
      </c:barChart>
      <c:catAx>
        <c:axId val="661846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094564"/>
        <c:crosses val="autoZero"/>
        <c:auto val="1"/>
        <c:lblOffset val="100"/>
        <c:tickLblSkip val="1"/>
        <c:noMultiLvlLbl val="0"/>
      </c:catAx>
      <c:valAx>
        <c:axId val="55094564"/>
        <c:scaling>
          <c:orientation val="minMax"/>
        </c:scaling>
        <c:axPos val="l"/>
        <c:delete val="1"/>
        <c:majorTickMark val="out"/>
        <c:minorTickMark val="none"/>
        <c:tickLblPos val="none"/>
        <c:crossAx val="6618468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29675"/>
          <c:w val="0.868"/>
          <c:h val="0.549"/>
        </c:manualLayout>
      </c:layout>
      <c:barChart>
        <c:barDir val="col"/>
        <c:grouping val="clustered"/>
        <c:varyColors val="0"/>
        <c:ser>
          <c:idx val="0"/>
          <c:order val="0"/>
          <c:tx>
            <c:strRef>
              <c:f>'Resumen Espectadores'!$C$4</c:f>
              <c:strCache>
                <c:ptCount val="1"/>
                <c:pt idx="0">
                  <c:v>Número de espectadores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800" b="0" i="0" u="none" baseline="0">
                    <a:solidFill>
                      <a:srgbClr val="000000"/>
                    </a:solidFill>
                  </a:defRPr>
                </a:pPr>
              </a:p>
            </c:txPr>
            <c:showLegendKey val="0"/>
            <c:showVal val="1"/>
            <c:showBubbleSize val="0"/>
            <c:showCatName val="0"/>
            <c:showSerName val="0"/>
            <c:showPercent val="0"/>
          </c:dLbls>
          <c:cat>
            <c:numRef>
              <c:f>'Resumen Espectadores'!$B$9:$B$20</c:f>
              <c:numCache/>
            </c:numRef>
          </c:cat>
          <c:val>
            <c:numRef>
              <c:f>'Resumen Espectadores'!$C$9:$C$20</c:f>
              <c:numCache/>
            </c:numRef>
          </c:val>
        </c:ser>
        <c:axId val="45140693"/>
        <c:axId val="49958098"/>
      </c:barChart>
      <c:catAx>
        <c:axId val="451406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9958098"/>
        <c:crosses val="autoZero"/>
        <c:auto val="1"/>
        <c:lblOffset val="100"/>
        <c:tickLblSkip val="1"/>
        <c:noMultiLvlLbl val="0"/>
      </c:catAx>
      <c:valAx>
        <c:axId val="49958098"/>
        <c:scaling>
          <c:orientation val="minMax"/>
        </c:scaling>
        <c:axPos val="l"/>
        <c:delete val="1"/>
        <c:majorTickMark val="out"/>
        <c:minorTickMark val="none"/>
        <c:tickLblPos val="none"/>
        <c:crossAx val="4514069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Estrenos de películas colombianas en salas en territorio nacional
</a:t>
            </a:r>
            <a:r>
              <a:rPr lang="en-US" cap="none" sz="1800" b="1" i="0" u="none" baseline="0">
                <a:solidFill>
                  <a:srgbClr val="000000"/>
                </a:solidFill>
              </a:rPr>
              <a:t>1996-2013</a:t>
            </a:r>
          </a:p>
        </c:rich>
      </c:tx>
      <c:layout>
        <c:manualLayout>
          <c:xMode val="factor"/>
          <c:yMode val="factor"/>
          <c:x val="-0.0045"/>
          <c:y val="-0.009"/>
        </c:manualLayout>
      </c:layout>
      <c:spPr>
        <a:noFill/>
        <a:ln w="3175">
          <a:noFill/>
        </a:ln>
      </c:spPr>
    </c:title>
    <c:plotArea>
      <c:layout>
        <c:manualLayout>
          <c:xMode val="edge"/>
          <c:yMode val="edge"/>
          <c:x val="0.016"/>
          <c:y val="0.127"/>
          <c:w val="0.95725"/>
          <c:h val="0.836"/>
        </c:manualLayout>
      </c:layout>
      <c:barChart>
        <c:barDir val="col"/>
        <c:grouping val="clustered"/>
        <c:varyColors val="0"/>
        <c:ser>
          <c:idx val="1"/>
          <c:order val="0"/>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E6B9B8"/>
              </a:solidFill>
              <a:ln w="3175">
                <a:noFill/>
              </a:ln>
            </c:spPr>
          </c:dPt>
          <c:dPt>
            <c:idx val="17"/>
            <c:invertIfNegative val="0"/>
            <c:spPr>
              <a:solidFill>
                <a:srgbClr val="953735"/>
              </a:solidFill>
              <a:ln w="3175">
                <a:noFill/>
              </a:ln>
            </c:spPr>
          </c:dPt>
          <c:dLbls>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'Resumen Espectadores'!$B$5:$B$22</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 31)</c:v>
                </c:pt>
              </c:strCache>
            </c:strRef>
          </c:cat>
          <c:val>
            <c:numRef>
              <c:f>'Resumen Espectadores'!$D$5:$D$22</c:f>
              <c:numCache>
                <c:ptCount val="18"/>
                <c:pt idx="0">
                  <c:v>3</c:v>
                </c:pt>
                <c:pt idx="1">
                  <c:v>1</c:v>
                </c:pt>
                <c:pt idx="2">
                  <c:v>4</c:v>
                </c:pt>
                <c:pt idx="3">
                  <c:v>3</c:v>
                </c:pt>
                <c:pt idx="4">
                  <c:v>4</c:v>
                </c:pt>
                <c:pt idx="5">
                  <c:v>7</c:v>
                </c:pt>
                <c:pt idx="6">
                  <c:v>5</c:v>
                </c:pt>
                <c:pt idx="7">
                  <c:v>5</c:v>
                </c:pt>
                <c:pt idx="8">
                  <c:v>9</c:v>
                </c:pt>
                <c:pt idx="9">
                  <c:v>7</c:v>
                </c:pt>
                <c:pt idx="10">
                  <c:v>8</c:v>
                </c:pt>
                <c:pt idx="11">
                  <c:v>12</c:v>
                </c:pt>
                <c:pt idx="12">
                  <c:v>13</c:v>
                </c:pt>
                <c:pt idx="13">
                  <c:v>11</c:v>
                </c:pt>
                <c:pt idx="14">
                  <c:v>10</c:v>
                </c:pt>
                <c:pt idx="15">
                  <c:v>18</c:v>
                </c:pt>
                <c:pt idx="16">
                  <c:v>23</c:v>
                </c:pt>
                <c:pt idx="17">
                  <c:v>13</c:v>
                </c:pt>
              </c:numCache>
            </c:numRef>
          </c:val>
        </c:ser>
        <c:axId val="45475499"/>
        <c:axId val="54310576"/>
      </c:barChart>
      <c:catAx>
        <c:axId val="454754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310576"/>
        <c:crosses val="autoZero"/>
        <c:auto val="1"/>
        <c:lblOffset val="100"/>
        <c:tickLblSkip val="1"/>
        <c:noMultiLvlLbl val="0"/>
      </c:catAx>
      <c:valAx>
        <c:axId val="54310576"/>
        <c:scaling>
          <c:orientation val="minMax"/>
        </c:scaling>
        <c:axPos val="l"/>
        <c:delete val="1"/>
        <c:majorTickMark val="out"/>
        <c:minorTickMark val="none"/>
        <c:tickLblPos val="none"/>
        <c:crossAx val="4547549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0225"/>
          <c:w val="0.973"/>
          <c:h val="0.96975"/>
        </c:manualLayout>
      </c:layout>
      <c:barChart>
        <c:barDir val="col"/>
        <c:grouping val="clustered"/>
        <c:varyColors val="0"/>
        <c:ser>
          <c:idx val="1"/>
          <c:order val="0"/>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E6B9B8"/>
              </a:solidFill>
              <a:ln w="3175">
                <a:noFill/>
              </a:ln>
            </c:spPr>
          </c:dPt>
          <c:dPt>
            <c:idx val="17"/>
            <c:invertIfNegative val="0"/>
            <c:spPr>
              <a:solidFill>
                <a:srgbClr val="953735"/>
              </a:solidFill>
              <a:ln w="3175">
                <a:noFill/>
              </a:ln>
            </c:spPr>
          </c:dPt>
          <c:dLbls>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'Resumen Espectadores'!$B$5:$B$22</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 31)</c:v>
                </c:pt>
              </c:strCache>
            </c:strRef>
          </c:cat>
          <c:val>
            <c:numRef>
              <c:f>'Resumen Espectadores'!$D$5:$D$22</c:f>
              <c:numCache>
                <c:ptCount val="18"/>
                <c:pt idx="0">
                  <c:v>3</c:v>
                </c:pt>
                <c:pt idx="1">
                  <c:v>1</c:v>
                </c:pt>
                <c:pt idx="2">
                  <c:v>4</c:v>
                </c:pt>
                <c:pt idx="3">
                  <c:v>3</c:v>
                </c:pt>
                <c:pt idx="4">
                  <c:v>4</c:v>
                </c:pt>
                <c:pt idx="5">
                  <c:v>7</c:v>
                </c:pt>
                <c:pt idx="6">
                  <c:v>5</c:v>
                </c:pt>
                <c:pt idx="7">
                  <c:v>5</c:v>
                </c:pt>
                <c:pt idx="8">
                  <c:v>9</c:v>
                </c:pt>
                <c:pt idx="9">
                  <c:v>7</c:v>
                </c:pt>
                <c:pt idx="10">
                  <c:v>8</c:v>
                </c:pt>
                <c:pt idx="11">
                  <c:v>12</c:v>
                </c:pt>
                <c:pt idx="12">
                  <c:v>13</c:v>
                </c:pt>
                <c:pt idx="13">
                  <c:v>11</c:v>
                </c:pt>
                <c:pt idx="14">
                  <c:v>10</c:v>
                </c:pt>
                <c:pt idx="15">
                  <c:v>18</c:v>
                </c:pt>
                <c:pt idx="16">
                  <c:v>23</c:v>
                </c:pt>
                <c:pt idx="17">
                  <c:v>13</c:v>
                </c:pt>
              </c:numCache>
            </c:numRef>
          </c:val>
        </c:ser>
        <c:axId val="34948849"/>
        <c:axId val="51681854"/>
      </c:barChart>
      <c:catAx>
        <c:axId val="349488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1681854"/>
        <c:crosses val="autoZero"/>
        <c:auto val="1"/>
        <c:lblOffset val="100"/>
        <c:tickLblSkip val="1"/>
        <c:noMultiLvlLbl val="0"/>
      </c:catAx>
      <c:valAx>
        <c:axId val="51681854"/>
        <c:scaling>
          <c:orientation val="minMax"/>
        </c:scaling>
        <c:axPos val="l"/>
        <c:delete val="1"/>
        <c:majorTickMark val="out"/>
        <c:minorTickMark val="none"/>
        <c:tickLblPos val="none"/>
        <c:crossAx val="3494884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Número de espectadores de las películas colombianas en salas en territorio nacional
</a:t>
            </a:r>
            <a:r>
              <a:rPr lang="en-US" cap="none" sz="1600" b="1" i="0" u="none" baseline="0">
                <a:solidFill>
                  <a:srgbClr val="000000"/>
                </a:solidFill>
              </a:rPr>
              <a:t>(En millones )
</a:t>
            </a:r>
            <a:r>
              <a:rPr lang="en-US" cap="none" sz="1600" b="1" i="0" u="none" baseline="0">
                <a:solidFill>
                  <a:srgbClr val="000000"/>
                </a:solidFill>
              </a:rPr>
              <a:t>1996-2013</a:t>
            </a:r>
          </a:p>
        </c:rich>
      </c:tx>
      <c:layout>
        <c:manualLayout>
          <c:xMode val="factor"/>
          <c:yMode val="factor"/>
          <c:x val="0"/>
          <c:y val="-0.00775"/>
        </c:manualLayout>
      </c:layout>
      <c:spPr>
        <a:noFill/>
        <a:ln w="3175">
          <a:noFill/>
        </a:ln>
      </c:spPr>
    </c:title>
    <c:plotArea>
      <c:layout>
        <c:manualLayout>
          <c:xMode val="edge"/>
          <c:yMode val="edge"/>
          <c:x val="0.01525"/>
          <c:y val="0.1615"/>
          <c:w val="0.9595"/>
          <c:h val="0.79975"/>
        </c:manualLayout>
      </c:layout>
      <c:barChart>
        <c:barDir val="col"/>
        <c:grouping val="clustered"/>
        <c:varyColors val="0"/>
        <c:ser>
          <c:idx val="1"/>
          <c:order val="0"/>
          <c:tx>
            <c:strRef>
              <c:f>Datagraf!$B$1</c:f>
              <c:strCache>
                <c:ptCount val="1"/>
                <c:pt idx="0">
                  <c:v>No. entradas colombianas (en millones)</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99694"/>
              </a:solidFill>
              <a:ln w="3175">
                <a:noFill/>
              </a:ln>
            </c:spPr>
          </c:dPt>
          <c:dPt>
            <c:idx val="17"/>
            <c:invertIfNegative val="0"/>
            <c:spPr>
              <a:solidFill>
                <a:srgbClr val="953735"/>
              </a:solidFill>
              <a:ln w="3175">
                <a:noFill/>
              </a:ln>
            </c:spPr>
          </c:dPt>
          <c:dLbls>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Datagraf!$A$2:$A$19</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(Oct31)</c:v>
                </c:pt>
              </c:strCache>
            </c:strRef>
          </c:cat>
          <c:val>
            <c:numRef>
              <c:f>Datagraf!$B$2:$B$19</c:f>
              <c:numCache>
                <c:ptCount val="18"/>
                <c:pt idx="0">
                  <c:v>0.987</c:v>
                </c:pt>
                <c:pt idx="1">
                  <c:v>0.1</c:v>
                </c:pt>
                <c:pt idx="2">
                  <c:v>1.422</c:v>
                </c:pt>
                <c:pt idx="3">
                  <c:v>0.13</c:v>
                </c:pt>
                <c:pt idx="4">
                  <c:v>0.595</c:v>
                </c:pt>
                <c:pt idx="5">
                  <c:v>0.592</c:v>
                </c:pt>
                <c:pt idx="6">
                  <c:v>0.351541</c:v>
                </c:pt>
                <c:pt idx="7">
                  <c:v>0.576304</c:v>
                </c:pt>
                <c:pt idx="8">
                  <c:v>1.008311</c:v>
                </c:pt>
                <c:pt idx="9">
                  <c:v>1.979106</c:v>
                </c:pt>
                <c:pt idx="10">
                  <c:v>2.806892</c:v>
                </c:pt>
                <c:pt idx="11">
                  <c:v>2.373658</c:v>
                </c:pt>
                <c:pt idx="12">
                  <c:v>2.273284</c:v>
                </c:pt>
                <c:pt idx="13">
                  <c:v>1.231758</c:v>
                </c:pt>
                <c:pt idx="14">
                  <c:v>1.527757</c:v>
                </c:pt>
                <c:pt idx="15">
                  <c:v>3.00619</c:v>
                </c:pt>
                <c:pt idx="16">
                  <c:v>3.400445</c:v>
                </c:pt>
                <c:pt idx="17">
                  <c:v>1.697782</c:v>
                </c:pt>
              </c:numCache>
            </c:numRef>
          </c:val>
        </c:ser>
        <c:axId val="775463"/>
        <c:axId val="10081020"/>
      </c:barChart>
      <c:catAx>
        <c:axId val="7754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0081020"/>
        <c:crosses val="autoZero"/>
        <c:auto val="1"/>
        <c:lblOffset val="100"/>
        <c:tickLblSkip val="1"/>
        <c:noMultiLvlLbl val="0"/>
      </c:catAx>
      <c:valAx>
        <c:axId val="10081020"/>
        <c:scaling>
          <c:orientation val="minMax"/>
        </c:scaling>
        <c:axPos val="l"/>
        <c:delete val="1"/>
        <c:majorTickMark val="out"/>
        <c:minorTickMark val="none"/>
        <c:tickLblPos val="none"/>
        <c:crossAx val="7754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latin typeface="Arial"/>
                <a:ea typeface="Arial"/>
                <a:cs typeface="Arial"/>
              </a:rPr>
              <a:t>Número total de espectadores en salas en territorio nacional
</a:t>
            </a:r>
            <a:r>
              <a:rPr lang="en-US" cap="none" sz="1975" b="1" i="0" u="none" baseline="0">
                <a:solidFill>
                  <a:srgbClr val="000000"/>
                </a:solidFill>
                <a:latin typeface="Arial"/>
                <a:ea typeface="Arial"/>
                <a:cs typeface="Arial"/>
              </a:rPr>
              <a:t>1996 - 2013
</a:t>
            </a:r>
            <a:r>
              <a:rPr lang="en-US" cap="none" sz="1400" b="1" i="0" u="none" baseline="0">
                <a:solidFill>
                  <a:srgbClr val="000000"/>
                </a:solidFill>
                <a:latin typeface="Arial"/>
                <a:ea typeface="Arial"/>
                <a:cs typeface="Arial"/>
              </a:rPr>
              <a:t>(en millones)</a:t>
            </a:r>
          </a:p>
        </c:rich>
      </c:tx>
      <c:layout>
        <c:manualLayout>
          <c:xMode val="factor"/>
          <c:yMode val="factor"/>
          <c:x val="0.001"/>
          <c:y val="0.03425"/>
        </c:manualLayout>
      </c:layout>
      <c:spPr>
        <a:noFill/>
        <a:ln w="3175">
          <a:noFill/>
        </a:ln>
      </c:spPr>
    </c:title>
    <c:plotArea>
      <c:layout>
        <c:manualLayout>
          <c:xMode val="edge"/>
          <c:yMode val="edge"/>
          <c:x val="0.00975"/>
          <c:y val="0.18025"/>
          <c:w val="0.9675"/>
          <c:h val="0.7965"/>
        </c:manualLayout>
      </c:layout>
      <c:barChart>
        <c:barDir val="col"/>
        <c:grouping val="clustered"/>
        <c:varyColors val="0"/>
        <c:ser>
          <c:idx val="0"/>
          <c:order val="0"/>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53735"/>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Datagraf!$A$2:$A$19</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(Oct31)</c:v>
                </c:pt>
              </c:strCache>
            </c:strRef>
          </c:cat>
          <c:val>
            <c:numRef>
              <c:f>Datagraf!$C$2:$C$19</c:f>
              <c:numCache>
                <c:ptCount val="18"/>
                <c:pt idx="0">
                  <c:v>18.05</c:v>
                </c:pt>
                <c:pt idx="1">
                  <c:v>17.85</c:v>
                </c:pt>
                <c:pt idx="2">
                  <c:v>18.35</c:v>
                </c:pt>
                <c:pt idx="3">
                  <c:v>15.99</c:v>
                </c:pt>
                <c:pt idx="4">
                  <c:v>17.2</c:v>
                </c:pt>
                <c:pt idx="5">
                  <c:v>17.78</c:v>
                </c:pt>
                <c:pt idx="6">
                  <c:v>18.4</c:v>
                </c:pt>
                <c:pt idx="7">
                  <c:v>17.086</c:v>
                </c:pt>
                <c:pt idx="8">
                  <c:v>17.122</c:v>
                </c:pt>
                <c:pt idx="9">
                  <c:v>15.94</c:v>
                </c:pt>
                <c:pt idx="10">
                  <c:v>20.219614</c:v>
                </c:pt>
                <c:pt idx="11">
                  <c:v>22.773851999999998</c:v>
                </c:pt>
                <c:pt idx="12">
                  <c:v>21.561926</c:v>
                </c:pt>
                <c:pt idx="13">
                  <c:v>27.067506</c:v>
                </c:pt>
                <c:pt idx="14">
                  <c:v>33.775892999999996</c:v>
                </c:pt>
                <c:pt idx="15">
                  <c:v>38.452567</c:v>
                </c:pt>
                <c:pt idx="16">
                  <c:v>41.421891</c:v>
                </c:pt>
                <c:pt idx="17">
                  <c:v>33.538148</c:v>
                </c:pt>
              </c:numCache>
            </c:numRef>
          </c:val>
        </c:ser>
        <c:axId val="63944397"/>
        <c:axId val="25970794"/>
      </c:barChart>
      <c:catAx>
        <c:axId val="6394439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25970794"/>
        <c:crosses val="autoZero"/>
        <c:auto val="1"/>
        <c:lblOffset val="100"/>
        <c:tickLblSkip val="1"/>
        <c:noMultiLvlLbl val="0"/>
      </c:catAx>
      <c:valAx>
        <c:axId val="25970794"/>
        <c:scaling>
          <c:orientation val="minMax"/>
        </c:scaling>
        <c:axPos val="l"/>
        <c:delete val="1"/>
        <c:majorTickMark val="out"/>
        <c:minorTickMark val="none"/>
        <c:tickLblPos val="none"/>
        <c:crossAx val="6394439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Porcentaje de espectadores de películas colombianas 
</a:t>
            </a:r>
            <a:r>
              <a:rPr lang="en-US" cap="none" sz="1800" b="1" i="0" u="none" baseline="0">
                <a:solidFill>
                  <a:srgbClr val="000000"/>
                </a:solidFill>
                <a:latin typeface="Arial"/>
                <a:ea typeface="Arial"/>
                <a:cs typeface="Arial"/>
              </a:rPr>
              <a:t>sobre el  total de espectadores en salas en territorio nacional
</a:t>
            </a:r>
            <a:r>
              <a:rPr lang="en-US" cap="none" sz="1400" b="0" i="0" u="none" baseline="0">
                <a:solidFill>
                  <a:srgbClr val="000000"/>
                </a:solidFill>
                <a:latin typeface="Arial"/>
                <a:ea typeface="Arial"/>
                <a:cs typeface="Arial"/>
              </a:rPr>
              <a:t>1996 - 2012</a:t>
            </a:r>
          </a:p>
        </c:rich>
      </c:tx>
      <c:layout>
        <c:manualLayout>
          <c:xMode val="factor"/>
          <c:yMode val="factor"/>
          <c:x val="0.0045"/>
          <c:y val="0.0065"/>
        </c:manualLayout>
      </c:layout>
      <c:spPr>
        <a:noFill/>
        <a:ln w="3175">
          <a:noFill/>
        </a:ln>
      </c:spPr>
    </c:title>
    <c:plotArea>
      <c:layout>
        <c:manualLayout>
          <c:xMode val="edge"/>
          <c:yMode val="edge"/>
          <c:x val="0.001"/>
          <c:y val="0.2305"/>
          <c:w val="0.96825"/>
          <c:h val="0.68725"/>
        </c:manualLayout>
      </c:layout>
      <c:lineChart>
        <c:grouping val="standard"/>
        <c:varyColors val="0"/>
        <c:ser>
          <c:idx val="0"/>
          <c:order val="0"/>
          <c:tx>
            <c:strRef>
              <c:f>Datagraf!$D$1</c:f>
              <c:strCache>
                <c:ptCount val="1"/>
                <c:pt idx="0">
                  <c:v>Peso entradascolombianas / total entradas</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003366"/>
                </a:solidFill>
              </a:ln>
            </c:spPr>
          </c:marker>
          <c:dPt>
            <c:idx val="16"/>
            <c:spPr>
              <a:solidFill>
                <a:srgbClr val="953735"/>
              </a:solidFill>
              <a:ln w="25400">
                <a:solidFill>
                  <a:srgbClr val="003366"/>
                </a:solidFill>
              </a:ln>
            </c:spPr>
            <c:marker>
              <c:size val="7"/>
              <c:spPr>
                <a:solidFill>
                  <a:srgbClr val="993366"/>
                </a:solidFill>
                <a:ln>
                  <a:solidFill>
                    <a:srgbClr val="003366"/>
                  </a:solidFill>
                </a:ln>
              </c:spPr>
            </c:marker>
          </c:dPt>
          <c:dLbls>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1" i="0" u="none" baseline="0">
                      <a:solidFill>
                        <a:srgbClr val="FF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Datagraf!$A$2:$A$18</c:f>
              <c:numCach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Datagraf!$D$2:$D$18</c:f>
              <c:numCache>
                <c:ptCount val="17"/>
                <c:pt idx="0">
                  <c:v>0.05468144044321329</c:v>
                </c:pt>
                <c:pt idx="1">
                  <c:v>0.0056022408963585435</c:v>
                </c:pt>
                <c:pt idx="2">
                  <c:v>0.07749318801089917</c:v>
                </c:pt>
                <c:pt idx="3">
                  <c:v>0.008130081300813009</c:v>
                </c:pt>
                <c:pt idx="4">
                  <c:v>0.034593023255813954</c:v>
                </c:pt>
                <c:pt idx="5">
                  <c:v>0.033295838020247465</c:v>
                </c:pt>
                <c:pt idx="6">
                  <c:v>0.019105489130434784</c:v>
                </c:pt>
                <c:pt idx="7">
                  <c:v>0.03372960318389325</c:v>
                </c:pt>
                <c:pt idx="8">
                  <c:v>0.0588897909122766</c:v>
                </c:pt>
                <c:pt idx="9">
                  <c:v>0.12415972396486827</c:v>
                </c:pt>
                <c:pt idx="10">
                  <c:v>0.13882025641043394</c:v>
                </c:pt>
                <c:pt idx="11">
                  <c:v>0.1042273393187942</c:v>
                </c:pt>
                <c:pt idx="12">
                  <c:v>0.10285505107475093</c:v>
                </c:pt>
                <c:pt idx="13">
                  <c:v>0.045506889330697846</c:v>
                </c:pt>
                <c:pt idx="14">
                  <c:v>0.04523217195175269</c:v>
                </c:pt>
                <c:pt idx="15">
                  <c:v>0.07817917591821633</c:v>
                </c:pt>
                <c:pt idx="16">
                  <c:v>0.08209294452539599</c:v>
                </c:pt>
              </c:numCache>
            </c:numRef>
          </c:val>
          <c:smooth val="0"/>
        </c:ser>
        <c:marker val="1"/>
        <c:axId val="2076003"/>
        <c:axId val="26988040"/>
      </c:lineChart>
      <c:catAx>
        <c:axId val="20760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00" b="1" i="0" u="none" baseline="0">
                <a:solidFill>
                  <a:srgbClr val="000000"/>
                </a:solidFill>
                <a:latin typeface="Arial"/>
                <a:ea typeface="Arial"/>
                <a:cs typeface="Arial"/>
              </a:defRPr>
            </a:pPr>
          </a:p>
        </c:txPr>
        <c:crossAx val="26988040"/>
        <c:crosses val="autoZero"/>
        <c:auto val="1"/>
        <c:lblOffset val="100"/>
        <c:tickLblSkip val="1"/>
        <c:noMultiLvlLbl val="0"/>
      </c:catAx>
      <c:valAx>
        <c:axId val="26988040"/>
        <c:scaling>
          <c:orientation val="minMax"/>
        </c:scaling>
        <c:axPos val="l"/>
        <c:delete val="1"/>
        <c:majorTickMark val="out"/>
        <c:minorTickMark val="none"/>
        <c:tickLblPos val="none"/>
        <c:crossAx val="207600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Arial"/>
                <a:ea typeface="Arial"/>
                <a:cs typeface="Arial"/>
              </a:rPr>
              <a:t>Promedio de espectadores de películas colombianas</a:t>
            </a:r>
            <a:r>
              <a:rPr lang="en-US" cap="none" sz="18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1996 - 2012</a:t>
            </a:r>
            <a:r>
              <a:rPr lang="en-US" cap="none" sz="1800" b="1" i="0" u="none" baseline="0">
                <a:solidFill>
                  <a:srgbClr val="000000"/>
                </a:solidFill>
                <a:latin typeface="Arial"/>
                <a:ea typeface="Arial"/>
                <a:cs typeface="Arial"/>
              </a:rPr>
              <a:t>
</a:t>
            </a:r>
          </a:p>
        </c:rich>
      </c:tx>
      <c:layout>
        <c:manualLayout>
          <c:xMode val="factor"/>
          <c:yMode val="factor"/>
          <c:x val="0.001"/>
          <c:y val="0"/>
        </c:manualLayout>
      </c:layout>
      <c:spPr>
        <a:noFill/>
        <a:ln w="3175">
          <a:noFill/>
        </a:ln>
      </c:spPr>
    </c:title>
    <c:plotArea>
      <c:layout>
        <c:manualLayout>
          <c:xMode val="edge"/>
          <c:yMode val="edge"/>
          <c:x val="0.008"/>
          <c:y val="0.13575"/>
          <c:w val="0.967"/>
          <c:h val="0.83875"/>
        </c:manualLayout>
      </c:layout>
      <c:lineChart>
        <c:grouping val="standard"/>
        <c:varyColors val="0"/>
        <c:ser>
          <c:idx val="0"/>
          <c:order val="0"/>
          <c:tx>
            <c:strRef>
              <c:f>'Resumen Espectadores'!$E$4</c:f>
              <c:strCache>
                <c:ptCount val="1"/>
                <c:pt idx="0">
                  <c:v>Promedio espectadores / película estrenadas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9900"/>
              </a:solidFill>
              <a:ln>
                <a:solidFill>
                  <a:srgbClr val="FF9900"/>
                </a:solidFill>
              </a:ln>
            </c:spPr>
          </c:marker>
          <c:dLbls>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'Resumen Espectadores'!$B$5:$B$22</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 31)</c:v>
                </c:pt>
              </c:strCache>
            </c:strRef>
          </c:cat>
          <c:val>
            <c:numRef>
              <c:f>'Resumen Espectadores'!$E$5:$E$22</c:f>
              <c:numCache>
                <c:ptCount val="18"/>
                <c:pt idx="0">
                  <c:v>329000</c:v>
                </c:pt>
                <c:pt idx="1">
                  <c:v>100000</c:v>
                </c:pt>
                <c:pt idx="2">
                  <c:v>355500</c:v>
                </c:pt>
                <c:pt idx="3">
                  <c:v>43333.333333333336</c:v>
                </c:pt>
                <c:pt idx="4">
                  <c:v>148750</c:v>
                </c:pt>
                <c:pt idx="5">
                  <c:v>84571.42857142857</c:v>
                </c:pt>
                <c:pt idx="6">
                  <c:v>87885.25</c:v>
                </c:pt>
                <c:pt idx="7">
                  <c:v>115260.8</c:v>
                </c:pt>
                <c:pt idx="8">
                  <c:v>112256.77777777778</c:v>
                </c:pt>
                <c:pt idx="9">
                  <c:v>282729.4285714286</c:v>
                </c:pt>
                <c:pt idx="10">
                  <c:v>350861.5</c:v>
                </c:pt>
                <c:pt idx="11">
                  <c:v>198085.75</c:v>
                </c:pt>
                <c:pt idx="12">
                  <c:v>174868</c:v>
                </c:pt>
                <c:pt idx="13">
                  <c:v>111978</c:v>
                </c:pt>
                <c:pt idx="14">
                  <c:v>152775.7</c:v>
                </c:pt>
                <c:pt idx="15">
                  <c:v>167010.55555555556</c:v>
                </c:pt>
                <c:pt idx="16">
                  <c:v>147845.4347826087</c:v>
                </c:pt>
                <c:pt idx="17">
                  <c:v>130598.61538461539</c:v>
                </c:pt>
              </c:numCache>
            </c:numRef>
          </c:val>
          <c:smooth val="0"/>
        </c:ser>
        <c:ser>
          <c:idx val="1"/>
          <c:order val="1"/>
          <c:tx>
            <c:v>Promedio sin película exibida con más entradas</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'Resumen Espectadores'!$B$5:$B$22</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 31)</c:v>
                </c:pt>
              </c:strCache>
            </c:strRef>
          </c:cat>
          <c:val>
            <c:numRef>
              <c:f>'Resumen Espectadores'!$F$5:$F$21</c:f>
              <c:numCache>
                <c:ptCount val="17"/>
                <c:pt idx="0">
                  <c:v>235000</c:v>
                </c:pt>
                <c:pt idx="1">
                  <c:v>100000</c:v>
                </c:pt>
                <c:pt idx="2">
                  <c:v>240666.66666666666</c:v>
                </c:pt>
                <c:pt idx="3">
                  <c:v>22500</c:v>
                </c:pt>
                <c:pt idx="4">
                  <c:v>68333.33333333333</c:v>
                </c:pt>
                <c:pt idx="5">
                  <c:v>15333.333333333334</c:v>
                </c:pt>
                <c:pt idx="6">
                  <c:v>44885.25</c:v>
                </c:pt>
                <c:pt idx="7">
                  <c:v>48695.75</c:v>
                </c:pt>
                <c:pt idx="8">
                  <c:v>79663.875</c:v>
                </c:pt>
                <c:pt idx="9">
                  <c:v>154346</c:v>
                </c:pt>
                <c:pt idx="10">
                  <c:v>229817.14285714287</c:v>
                </c:pt>
                <c:pt idx="11">
                  <c:v>171311.18181818182</c:v>
                </c:pt>
                <c:pt idx="12">
                  <c:v>111759.83333333333</c:v>
                </c:pt>
                <c:pt idx="13">
                  <c:v>94487.4</c:v>
                </c:pt>
                <c:pt idx="14">
                  <c:v>118200.33333333333</c:v>
                </c:pt>
                <c:pt idx="15">
                  <c:v>106748.58823529411</c:v>
                </c:pt>
                <c:pt idx="16">
                  <c:v>126472.86363636363</c:v>
                </c:pt>
              </c:numCache>
            </c:numRef>
          </c:val>
          <c:smooth val="0"/>
        </c:ser>
        <c:marker val="1"/>
        <c:axId val="15300201"/>
        <c:axId val="64684886"/>
      </c:lineChart>
      <c:catAx>
        <c:axId val="1530020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50" b="0" i="0" u="none" baseline="0">
                <a:solidFill>
                  <a:srgbClr val="000000"/>
                </a:solidFill>
                <a:latin typeface="Arial"/>
                <a:ea typeface="Arial"/>
                <a:cs typeface="Arial"/>
              </a:defRPr>
            </a:pPr>
          </a:p>
        </c:txPr>
        <c:crossAx val="64684886"/>
        <c:crosses val="autoZero"/>
        <c:auto val="1"/>
        <c:lblOffset val="100"/>
        <c:tickLblSkip val="1"/>
        <c:noMultiLvlLbl val="0"/>
      </c:catAx>
      <c:valAx>
        <c:axId val="64684886"/>
        <c:scaling>
          <c:orientation val="minMax"/>
        </c:scaling>
        <c:axPos val="l"/>
        <c:delete val="1"/>
        <c:majorTickMark val="out"/>
        <c:minorTickMark val="none"/>
        <c:tickLblPos val="none"/>
        <c:crossAx val="15300201"/>
        <c:crossesAt val="1"/>
        <c:crossBetween val="between"/>
        <c:dispUnits/>
      </c:valAx>
      <c:spPr>
        <a:noFill/>
        <a:ln>
          <a:noFill/>
        </a:ln>
      </c:spPr>
    </c:plotArea>
    <c:legend>
      <c:legendPos val="b"/>
      <c:layout>
        <c:manualLayout>
          <c:xMode val="edge"/>
          <c:yMode val="edge"/>
          <c:x val="0.09"/>
          <c:y val="0.9495"/>
          <c:w val="0.818"/>
          <c:h val="0.034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Gráfico3"/>
  <sheetViews>
    <sheetView workbookViewId="0" zoomScale="121"/>
  </sheetViews>
  <pageMargins left="0.7" right="0.7" top="0.75" bottom="0.75" header="0.3" footer="0.3"/>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Gráfico4"/>
  <sheetViews>
    <sheetView workbookViewId="0" zoomScale="12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áfico5"/>
  <sheetViews>
    <sheetView workbookViewId="0" zoomScale="75"/>
  </sheetViews>
  <pageMargins left="0.75" right="0.75" top="1" bottom="1" header="0" footer="0"/>
  <pageSetup fitToHeight="0" fitToWidth="0"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Pr codeName="Gráfico6"/>
  <sheetViews>
    <sheetView workbookViewId="0"/>
  </sheetViews>
  <pageMargins left="0.75" right="0.75" top="1" bottom="1" header="0" footer="0"/>
  <pageSetup fitToHeight="0" fitToWidth="0"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Pr codeName="Gráfico7"/>
  <sheetViews>
    <sheetView workbookViewId="0"/>
  </sheetViews>
  <pageMargins left="0.75" right="0.75" top="1" bottom="1" header="0" footer="0"/>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100</xdr:row>
      <xdr:rowOff>9525</xdr:rowOff>
    </xdr:from>
    <xdr:to>
      <xdr:col>5</xdr:col>
      <xdr:colOff>790575</xdr:colOff>
      <xdr:row>101</xdr:row>
      <xdr:rowOff>28575</xdr:rowOff>
    </xdr:to>
    <xdr:pic>
      <xdr:nvPicPr>
        <xdr:cNvPr id="1" name="Picture 13" hidden="1"/>
        <xdr:cNvPicPr preferRelativeResize="1">
          <a:picLocks noChangeAspect="1"/>
        </xdr:cNvPicPr>
      </xdr:nvPicPr>
      <xdr:blipFill>
        <a:blip r:embed="rId1"/>
        <a:stretch>
          <a:fillRect/>
        </a:stretch>
      </xdr:blipFill>
      <xdr:spPr>
        <a:xfrm>
          <a:off x="8058150"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2" name="Picture 14"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3" name="Picture 15"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4" name="Picture 16"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5" name="Picture 17"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6" name="Picture 18"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7" name="Picture 19"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8" name="Picture 20"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9" name="Picture 21"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10" name="Picture 22"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11" name="Picture 23"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12" name="Picture 24"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5</xdr:col>
      <xdr:colOff>57150</xdr:colOff>
      <xdr:row>93</xdr:row>
      <xdr:rowOff>57150</xdr:rowOff>
    </xdr:from>
    <xdr:to>
      <xdr:col>5</xdr:col>
      <xdr:colOff>790575</xdr:colOff>
      <xdr:row>94</xdr:row>
      <xdr:rowOff>76200</xdr:rowOff>
    </xdr:to>
    <xdr:pic>
      <xdr:nvPicPr>
        <xdr:cNvPr id="13" name="Picture 25" hidden="1"/>
        <xdr:cNvPicPr preferRelativeResize="1">
          <a:picLocks noChangeAspect="1"/>
        </xdr:cNvPicPr>
      </xdr:nvPicPr>
      <xdr:blipFill>
        <a:blip r:embed="rId2"/>
        <a:stretch>
          <a:fillRect/>
        </a:stretch>
      </xdr:blipFill>
      <xdr:spPr>
        <a:xfrm>
          <a:off x="8058150"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4" name="Picture 26"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5" name="Picture 27"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6" name="Picture 28"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7" name="Picture 29"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8" name="Picture 30"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9" name="Picture 31"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0" name="Picture 32"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1" name="Picture 33"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2" name="Picture 34"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3" name="Picture 35"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4" name="Picture 36"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104</xdr:row>
      <xdr:rowOff>0</xdr:rowOff>
    </xdr:from>
    <xdr:to>
      <xdr:col>5</xdr:col>
      <xdr:colOff>914400</xdr:colOff>
      <xdr:row>105</xdr:row>
      <xdr:rowOff>66675</xdr:rowOff>
    </xdr:to>
    <xdr:pic>
      <xdr:nvPicPr>
        <xdr:cNvPr id="1" name="Picture 1" hidden="1"/>
        <xdr:cNvPicPr preferRelativeResize="1">
          <a:picLocks noChangeAspect="1"/>
        </xdr:cNvPicPr>
      </xdr:nvPicPr>
      <xdr:blipFill>
        <a:blip r:embed="rId1"/>
        <a:stretch>
          <a:fillRect/>
        </a:stretch>
      </xdr:blipFill>
      <xdr:spPr>
        <a:xfrm>
          <a:off x="8001000"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2" name="Picture 2"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3" name="Picture 3"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4" name="Picture 4"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5" name="Picture 5"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6" name="Picture 6"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7" name="Picture 7"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8" name="Picture 8"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9" name="Picture 9"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10" name="Picture 10"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11" name="Picture 11"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12" name="Picture 12"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5</xdr:col>
      <xdr:colOff>0</xdr:colOff>
      <xdr:row>96</xdr:row>
      <xdr:rowOff>0</xdr:rowOff>
    </xdr:from>
    <xdr:to>
      <xdr:col>5</xdr:col>
      <xdr:colOff>914400</xdr:colOff>
      <xdr:row>97</xdr:row>
      <xdr:rowOff>66675</xdr:rowOff>
    </xdr:to>
    <xdr:pic>
      <xdr:nvPicPr>
        <xdr:cNvPr id="13" name="Picture 13" hidden="1"/>
        <xdr:cNvPicPr preferRelativeResize="1">
          <a:picLocks noChangeAspect="1"/>
        </xdr:cNvPicPr>
      </xdr:nvPicPr>
      <xdr:blipFill>
        <a:blip r:embed="rId1"/>
        <a:stretch>
          <a:fillRect/>
        </a:stretch>
      </xdr:blipFill>
      <xdr:spPr>
        <a:xfrm>
          <a:off x="8001000"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4" name="Picture 14"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5" name="Picture 15"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6" name="Picture 16"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7" name="Picture 17"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8" name="Picture 18"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9" name="Picture 19"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0" name="Picture 20"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1" name="Picture 21"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2" name="Picture 22"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3" name="Picture 23"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4" name="Picture 24"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2</xdr:row>
      <xdr:rowOff>161925</xdr:rowOff>
    </xdr:from>
    <xdr:to>
      <xdr:col>18</xdr:col>
      <xdr:colOff>419100</xdr:colOff>
      <xdr:row>25</xdr:row>
      <xdr:rowOff>28575</xdr:rowOff>
    </xdr:to>
    <xdr:graphicFrame>
      <xdr:nvGraphicFramePr>
        <xdr:cNvPr id="1" name="1 Gráfico"/>
        <xdr:cNvGraphicFramePr/>
      </xdr:nvGraphicFramePr>
      <xdr:xfrm>
        <a:off x="8534400" y="485775"/>
        <a:ext cx="6638925" cy="473392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33</xdr:row>
      <xdr:rowOff>0</xdr:rowOff>
    </xdr:from>
    <xdr:to>
      <xdr:col>19</xdr:col>
      <xdr:colOff>47625</xdr:colOff>
      <xdr:row>62</xdr:row>
      <xdr:rowOff>123825</xdr:rowOff>
    </xdr:to>
    <xdr:graphicFrame>
      <xdr:nvGraphicFramePr>
        <xdr:cNvPr id="2" name="2 Gráfico"/>
        <xdr:cNvGraphicFramePr/>
      </xdr:nvGraphicFramePr>
      <xdr:xfrm>
        <a:off x="7134225" y="6486525"/>
        <a:ext cx="8429625" cy="4819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91275"/>
    <xdr:graphicFrame>
      <xdr:nvGraphicFramePr>
        <xdr:cNvPr id="1" name="Shape 1025"/>
        <xdr:cNvGraphicFramePr/>
      </xdr:nvGraphicFramePr>
      <xdr:xfrm>
        <a:off x="832256400" y="832256400"/>
        <a:ext cx="875347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1</xdr:row>
      <xdr:rowOff>152400</xdr:rowOff>
    </xdr:from>
    <xdr:to>
      <xdr:col>9</xdr:col>
      <xdr:colOff>57150</xdr:colOff>
      <xdr:row>30</xdr:row>
      <xdr:rowOff>9525</xdr:rowOff>
    </xdr:to>
    <xdr:graphicFrame>
      <xdr:nvGraphicFramePr>
        <xdr:cNvPr id="1" name="Gráfico 1"/>
        <xdr:cNvGraphicFramePr/>
      </xdr:nvGraphicFramePr>
      <xdr:xfrm>
        <a:off x="238125" y="314325"/>
        <a:ext cx="6677025" cy="4552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832256400" y="832256400"/>
        <a:ext cx="9391650" cy="6172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0.4955</cdr:x>
      <cdr:y>0.50125</cdr:y>
    </cdr:from>
    <cdr:to>
      <cdr:x>0.514</cdr:x>
      <cdr:y>0.535</cdr:y>
    </cdr:to>
    <cdr:sp>
      <cdr:nvSpPr>
        <cdr:cNvPr id="1" name="Text Box 1"/>
        <cdr:cNvSpPr txBox="1">
          <a:spLocks noChangeArrowheads="1"/>
        </cdr:cNvSpPr>
      </cdr:nvSpPr>
      <cdr:spPr>
        <a:xfrm>
          <a:off x="4295775" y="2971800"/>
          <a:ext cx="161925" cy="200025"/>
        </a:xfrm>
        <a:prstGeom prst="rect">
          <a:avLst/>
        </a:prstGeom>
        <a:noFill/>
        <a:ln w="1"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Hoja1">
    <pageSetUpPr fitToPage="1"/>
  </sheetPr>
  <dimension ref="A1:IO211"/>
  <sheetViews>
    <sheetView tabSelected="1" zoomScale="80" zoomScaleNormal="80" zoomScalePageLayoutView="0" workbookViewId="0" topLeftCell="A1">
      <pane xSplit="1" ySplit="1" topLeftCell="B171" activePane="bottomRight" state="frozen"/>
      <selection pane="topLeft" activeCell="A1" sqref="A1"/>
      <selection pane="topRight" activeCell="B1" sqref="B1"/>
      <selection pane="bottomLeft" activeCell="A2" sqref="A2"/>
      <selection pane="bottomRight" activeCell="J158" sqref="J158"/>
    </sheetView>
  </sheetViews>
  <sheetFormatPr defaultColWidth="33.28125" defaultRowHeight="12.75"/>
  <cols>
    <col min="1" max="1" width="40.57421875" style="8" bestFit="1" customWidth="1"/>
    <col min="2" max="2" width="33.28125" style="8" customWidth="1"/>
    <col min="3" max="3" width="13.28125" style="8" customWidth="1"/>
    <col min="4" max="4" width="24.8515625" style="8" customWidth="1"/>
    <col min="5" max="5" width="8.00390625" style="8" customWidth="1"/>
    <col min="6" max="6" width="15.8515625" style="66" customWidth="1"/>
    <col min="7" max="7" width="15.8515625" style="67" customWidth="1"/>
    <col min="8" max="8" width="15.8515625" style="68" customWidth="1"/>
    <col min="9" max="9" width="13.8515625" style="8" hidden="1" customWidth="1"/>
    <col min="10" max="10" width="33.28125" style="8" customWidth="1"/>
    <col min="11" max="11" width="10.57421875" style="8" customWidth="1"/>
    <col min="12" max="12" width="8.57421875" style="8" customWidth="1"/>
    <col min="13" max="13" width="16.7109375" style="8" customWidth="1"/>
    <col min="14" max="14" width="10.7109375" style="8" customWidth="1"/>
    <col min="15" max="15" width="11.8515625" style="8" customWidth="1"/>
    <col min="16" max="16384" width="33.28125" style="8" customWidth="1"/>
  </cols>
  <sheetData>
    <row r="1" spans="1:8" ht="63.75">
      <c r="A1" s="5" t="s">
        <v>0</v>
      </c>
      <c r="B1" s="5" t="s">
        <v>1</v>
      </c>
      <c r="C1" s="5" t="s">
        <v>2</v>
      </c>
      <c r="D1" s="5" t="s">
        <v>306</v>
      </c>
      <c r="E1" s="108" t="s">
        <v>349</v>
      </c>
      <c r="F1" s="6" t="s">
        <v>434</v>
      </c>
      <c r="G1" s="6" t="s">
        <v>435</v>
      </c>
      <c r="H1" s="7" t="s">
        <v>436</v>
      </c>
    </row>
    <row r="2" spans="1:8" ht="12.75">
      <c r="A2" s="9" t="s">
        <v>3</v>
      </c>
      <c r="B2" s="10" t="s">
        <v>4</v>
      </c>
      <c r="C2" s="11">
        <v>1996</v>
      </c>
      <c r="D2" s="11" t="s">
        <v>299</v>
      </c>
      <c r="E2" s="11"/>
      <c r="F2" s="12">
        <v>350000</v>
      </c>
      <c r="G2" s="12">
        <v>0</v>
      </c>
      <c r="H2" s="13"/>
    </row>
    <row r="3" spans="1:8" ht="12.75">
      <c r="A3" s="9" t="s">
        <v>111</v>
      </c>
      <c r="B3" s="10" t="s">
        <v>5</v>
      </c>
      <c r="C3" s="11">
        <v>1996</v>
      </c>
      <c r="D3" s="11" t="s">
        <v>300</v>
      </c>
      <c r="E3" s="11"/>
      <c r="F3" s="12">
        <v>517000</v>
      </c>
      <c r="G3" s="12">
        <v>0</v>
      </c>
      <c r="H3" s="13"/>
    </row>
    <row r="4" spans="1:8" ht="12.75">
      <c r="A4" s="9" t="s">
        <v>112</v>
      </c>
      <c r="B4" s="10" t="s">
        <v>6</v>
      </c>
      <c r="C4" s="11">
        <v>1996</v>
      </c>
      <c r="D4" s="11" t="s">
        <v>301</v>
      </c>
      <c r="E4" s="11"/>
      <c r="F4" s="12">
        <v>120000</v>
      </c>
      <c r="G4" s="12">
        <v>0</v>
      </c>
      <c r="H4" s="13"/>
    </row>
    <row r="5" spans="1:8" ht="12.75">
      <c r="A5" s="14" t="s">
        <v>205</v>
      </c>
      <c r="B5" s="15"/>
      <c r="C5" s="16"/>
      <c r="D5" s="16"/>
      <c r="E5" s="16"/>
      <c r="F5" s="17">
        <v>987000</v>
      </c>
      <c r="G5" s="17">
        <v>18050000</v>
      </c>
      <c r="H5" s="18">
        <f>F5/G5</f>
        <v>0.0546814404432133</v>
      </c>
    </row>
    <row r="6" spans="1:8" ht="25.5">
      <c r="A6" s="9" t="s">
        <v>113</v>
      </c>
      <c r="B6" s="10" t="s">
        <v>289</v>
      </c>
      <c r="C6" s="11">
        <v>1997</v>
      </c>
      <c r="D6" s="11" t="s">
        <v>290</v>
      </c>
      <c r="E6" s="11"/>
      <c r="F6" s="12">
        <v>100000</v>
      </c>
      <c r="G6" s="12">
        <v>0</v>
      </c>
      <c r="H6" s="13"/>
    </row>
    <row r="7" spans="1:8" ht="12.75">
      <c r="A7" s="175" t="s">
        <v>206</v>
      </c>
      <c r="B7" s="176"/>
      <c r="C7" s="177"/>
      <c r="D7" s="17"/>
      <c r="E7" s="17"/>
      <c r="F7" s="17">
        <v>100000</v>
      </c>
      <c r="G7" s="17">
        <v>17850000</v>
      </c>
      <c r="H7" s="18">
        <f>F7/G7</f>
        <v>0.0056022408963585435</v>
      </c>
    </row>
    <row r="8" spans="1:8" ht="12.75">
      <c r="A8" s="9" t="s">
        <v>114</v>
      </c>
      <c r="B8" s="10" t="s">
        <v>7</v>
      </c>
      <c r="C8" s="11">
        <v>1998</v>
      </c>
      <c r="D8" s="11" t="s">
        <v>294</v>
      </c>
      <c r="E8" s="11"/>
      <c r="F8" s="12">
        <v>82000</v>
      </c>
      <c r="G8" s="12">
        <v>0</v>
      </c>
      <c r="H8" s="13"/>
    </row>
    <row r="9" spans="1:8" ht="12.75">
      <c r="A9" s="9" t="s">
        <v>117</v>
      </c>
      <c r="B9" s="10" t="s">
        <v>9</v>
      </c>
      <c r="C9" s="11">
        <v>1998</v>
      </c>
      <c r="D9" s="11" t="s">
        <v>293</v>
      </c>
      <c r="E9" s="11"/>
      <c r="F9" s="12">
        <v>10000</v>
      </c>
      <c r="G9" s="12">
        <v>0</v>
      </c>
      <c r="H9" s="13"/>
    </row>
    <row r="10" spans="1:8" ht="12.75">
      <c r="A10" s="9" t="s">
        <v>116</v>
      </c>
      <c r="B10" s="10" t="s">
        <v>8</v>
      </c>
      <c r="C10" s="11">
        <v>1998</v>
      </c>
      <c r="D10" s="11" t="s">
        <v>292</v>
      </c>
      <c r="E10" s="11"/>
      <c r="F10" s="12">
        <v>630000</v>
      </c>
      <c r="G10" s="12">
        <v>0</v>
      </c>
      <c r="H10" s="13"/>
    </row>
    <row r="11" spans="1:8" ht="12.75">
      <c r="A11" s="9" t="s">
        <v>115</v>
      </c>
      <c r="B11" s="10" t="s">
        <v>5</v>
      </c>
      <c r="C11" s="11">
        <v>1998</v>
      </c>
      <c r="D11" s="11" t="s">
        <v>291</v>
      </c>
      <c r="E11" s="11"/>
      <c r="F11" s="12">
        <v>700000</v>
      </c>
      <c r="G11" s="12">
        <v>0</v>
      </c>
      <c r="H11" s="13"/>
    </row>
    <row r="12" spans="1:8" ht="12.75">
      <c r="A12" s="175" t="s">
        <v>207</v>
      </c>
      <c r="B12" s="176"/>
      <c r="C12" s="177"/>
      <c r="D12" s="17"/>
      <c r="E12" s="17"/>
      <c r="F12" s="17">
        <v>1422000</v>
      </c>
      <c r="G12" s="17">
        <v>18350000</v>
      </c>
      <c r="H12" s="18">
        <f>F12/G12</f>
        <v>0.07749318801089919</v>
      </c>
    </row>
    <row r="13" spans="1:8" ht="12.75">
      <c r="A13" s="9" t="s">
        <v>118</v>
      </c>
      <c r="B13" s="10" t="s">
        <v>10</v>
      </c>
      <c r="C13" s="11">
        <v>1999</v>
      </c>
      <c r="D13" s="11" t="s">
        <v>302</v>
      </c>
      <c r="E13" s="11"/>
      <c r="F13" s="12">
        <v>27000</v>
      </c>
      <c r="G13" s="12">
        <v>0</v>
      </c>
      <c r="H13" s="13"/>
    </row>
    <row r="14" spans="1:8" ht="12.75">
      <c r="A14" s="9" t="s">
        <v>120</v>
      </c>
      <c r="B14" s="10" t="s">
        <v>14</v>
      </c>
      <c r="C14" s="11">
        <v>1999</v>
      </c>
      <c r="D14" s="11" t="s">
        <v>303</v>
      </c>
      <c r="E14" s="11"/>
      <c r="F14" s="12">
        <v>18000</v>
      </c>
      <c r="G14" s="12">
        <v>0</v>
      </c>
      <c r="H14" s="13"/>
    </row>
    <row r="15" spans="1:8" ht="12.75">
      <c r="A15" s="9" t="s">
        <v>119</v>
      </c>
      <c r="B15" s="10" t="s">
        <v>11</v>
      </c>
      <c r="C15" s="11">
        <v>1999</v>
      </c>
      <c r="D15" s="11" t="s">
        <v>304</v>
      </c>
      <c r="E15" s="11"/>
      <c r="F15" s="12">
        <v>85000</v>
      </c>
      <c r="G15" s="12">
        <v>0</v>
      </c>
      <c r="H15" s="13"/>
    </row>
    <row r="16" spans="1:8" ht="12.75">
      <c r="A16" s="175" t="s">
        <v>208</v>
      </c>
      <c r="B16" s="176"/>
      <c r="C16" s="177"/>
      <c r="D16" s="17"/>
      <c r="E16" s="17"/>
      <c r="F16" s="17">
        <f>SUM(F13:F15)</f>
        <v>130000</v>
      </c>
      <c r="G16" s="17">
        <v>15990000</v>
      </c>
      <c r="H16" s="18">
        <f>F16/G16</f>
        <v>0.008130081300813009</v>
      </c>
    </row>
    <row r="17" spans="1:8" ht="12.75">
      <c r="A17" s="9" t="s">
        <v>123</v>
      </c>
      <c r="B17" s="10" t="s">
        <v>16</v>
      </c>
      <c r="C17" s="11">
        <v>2000</v>
      </c>
      <c r="D17" s="11" t="s">
        <v>305</v>
      </c>
      <c r="E17" s="11"/>
      <c r="F17" s="12">
        <v>10000</v>
      </c>
      <c r="G17" s="12">
        <v>0</v>
      </c>
      <c r="H17" s="13"/>
    </row>
    <row r="18" spans="1:8" ht="12.75">
      <c r="A18" s="9" t="s">
        <v>122</v>
      </c>
      <c r="B18" s="10" t="s">
        <v>15</v>
      </c>
      <c r="C18" s="11">
        <v>2000</v>
      </c>
      <c r="D18" s="11" t="s">
        <v>297</v>
      </c>
      <c r="E18" s="11"/>
      <c r="F18" s="12">
        <v>390000</v>
      </c>
      <c r="G18" s="12">
        <v>0</v>
      </c>
      <c r="H18" s="13"/>
    </row>
    <row r="19" spans="1:8" ht="12.75">
      <c r="A19" s="9" t="s">
        <v>12</v>
      </c>
      <c r="B19" s="10" t="s">
        <v>13</v>
      </c>
      <c r="C19" s="11">
        <v>2000</v>
      </c>
      <c r="D19" s="11" t="s">
        <v>295</v>
      </c>
      <c r="E19" s="11"/>
      <c r="F19" s="12">
        <v>95000</v>
      </c>
      <c r="G19" s="12">
        <v>0</v>
      </c>
      <c r="H19" s="13"/>
    </row>
    <row r="20" spans="1:8" ht="12.75">
      <c r="A20" s="9" t="s">
        <v>121</v>
      </c>
      <c r="B20" s="10" t="s">
        <v>6</v>
      </c>
      <c r="C20" s="11">
        <v>2000</v>
      </c>
      <c r="D20" s="11" t="s">
        <v>296</v>
      </c>
      <c r="E20" s="11"/>
      <c r="F20" s="12">
        <v>100000</v>
      </c>
      <c r="G20" s="12">
        <v>0</v>
      </c>
      <c r="H20" s="13"/>
    </row>
    <row r="21" spans="1:8" ht="12.75">
      <c r="A21" s="175" t="s">
        <v>209</v>
      </c>
      <c r="B21" s="176"/>
      <c r="C21" s="177"/>
      <c r="D21" s="17"/>
      <c r="E21" s="17"/>
      <c r="F21" s="17">
        <f>SUM(F17:F20)</f>
        <v>595000</v>
      </c>
      <c r="G21" s="17">
        <v>17200000</v>
      </c>
      <c r="H21" s="18">
        <f>F21/G21</f>
        <v>0.034593023255813954</v>
      </c>
    </row>
    <row r="22" spans="1:8" ht="12.75">
      <c r="A22" s="9" t="s">
        <v>28</v>
      </c>
      <c r="B22" s="10" t="s">
        <v>7</v>
      </c>
      <c r="C22" s="11">
        <v>2001</v>
      </c>
      <c r="D22" s="11" t="s">
        <v>313</v>
      </c>
      <c r="E22" s="11"/>
      <c r="F22" s="12">
        <v>3000</v>
      </c>
      <c r="G22" s="12">
        <v>0</v>
      </c>
      <c r="H22" s="13"/>
    </row>
    <row r="23" spans="1:8" ht="12.75">
      <c r="A23" s="9" t="s">
        <v>17</v>
      </c>
      <c r="B23" s="10" t="s">
        <v>18</v>
      </c>
      <c r="C23" s="11">
        <v>2001</v>
      </c>
      <c r="D23" s="11" t="s">
        <v>298</v>
      </c>
      <c r="E23" s="11"/>
      <c r="F23" s="12">
        <v>5000</v>
      </c>
      <c r="G23" s="12">
        <v>0</v>
      </c>
      <c r="H23" s="13"/>
    </row>
    <row r="24" spans="1:8" ht="12.75">
      <c r="A24" s="9" t="s">
        <v>124</v>
      </c>
      <c r="B24" s="10" t="s">
        <v>20</v>
      </c>
      <c r="C24" s="11">
        <v>2001</v>
      </c>
      <c r="D24" s="11" t="s">
        <v>288</v>
      </c>
      <c r="E24" s="11"/>
      <c r="F24" s="12">
        <v>2000</v>
      </c>
      <c r="G24" s="12">
        <v>0</v>
      </c>
      <c r="H24" s="13"/>
    </row>
    <row r="25" spans="1:8" ht="12.75">
      <c r="A25" s="9" t="s">
        <v>21</v>
      </c>
      <c r="B25" s="10" t="s">
        <v>22</v>
      </c>
      <c r="C25" s="11">
        <v>2001</v>
      </c>
      <c r="D25" s="11" t="s">
        <v>288</v>
      </c>
      <c r="E25" s="11"/>
      <c r="F25" s="12">
        <v>20000</v>
      </c>
      <c r="G25" s="12">
        <v>0</v>
      </c>
      <c r="H25" s="13"/>
    </row>
    <row r="26" spans="1:8" ht="12.75">
      <c r="A26" s="9" t="s">
        <v>129</v>
      </c>
      <c r="B26" s="10" t="s">
        <v>18</v>
      </c>
      <c r="C26" s="11">
        <v>2001</v>
      </c>
      <c r="D26" s="11" t="s">
        <v>312</v>
      </c>
      <c r="E26" s="11"/>
      <c r="F26" s="12">
        <v>500000</v>
      </c>
      <c r="G26" s="12">
        <v>0</v>
      </c>
      <c r="H26" s="13"/>
    </row>
    <row r="27" spans="1:8" ht="25.5">
      <c r="A27" s="9" t="s">
        <v>19</v>
      </c>
      <c r="B27" s="10" t="s">
        <v>125</v>
      </c>
      <c r="C27" s="11">
        <v>2001</v>
      </c>
      <c r="D27" s="11" t="s">
        <v>307</v>
      </c>
      <c r="E27" s="11"/>
      <c r="F27" s="12">
        <v>5000</v>
      </c>
      <c r="G27" s="12">
        <v>0</v>
      </c>
      <c r="H27" s="13"/>
    </row>
    <row r="28" spans="1:8" ht="12.75">
      <c r="A28" s="9" t="s">
        <v>126</v>
      </c>
      <c r="B28" s="10" t="s">
        <v>23</v>
      </c>
      <c r="C28" s="11">
        <v>2001</v>
      </c>
      <c r="D28" s="124" t="s">
        <v>308</v>
      </c>
      <c r="E28" s="124"/>
      <c r="F28" s="125">
        <v>57000</v>
      </c>
      <c r="G28" s="125">
        <v>0</v>
      </c>
      <c r="H28" s="126"/>
    </row>
    <row r="29" spans="1:8" ht="12.75">
      <c r="A29" s="178" t="s">
        <v>210</v>
      </c>
      <c r="B29" s="179"/>
      <c r="C29" s="179"/>
      <c r="D29" s="47"/>
      <c r="E29" s="47"/>
      <c r="F29" s="47">
        <f>SUM(F22:F28)</f>
        <v>592000</v>
      </c>
      <c r="G29" s="47">
        <v>17780000</v>
      </c>
      <c r="H29" s="48">
        <f>F29/G29</f>
        <v>0.03329583802024747</v>
      </c>
    </row>
    <row r="30" spans="1:8" ht="25.5">
      <c r="A30" s="117" t="s">
        <v>24</v>
      </c>
      <c r="B30" s="118" t="s">
        <v>25</v>
      </c>
      <c r="C30" s="119">
        <v>2002</v>
      </c>
      <c r="D30" s="119" t="s">
        <v>309</v>
      </c>
      <c r="E30" s="119"/>
      <c r="F30" s="120">
        <v>2000</v>
      </c>
      <c r="G30" s="120">
        <v>0</v>
      </c>
      <c r="H30" s="121"/>
    </row>
    <row r="31" spans="1:8" ht="12.75">
      <c r="A31" s="9" t="s">
        <v>127</v>
      </c>
      <c r="B31" s="10" t="s">
        <v>26</v>
      </c>
      <c r="C31" s="11">
        <v>2002</v>
      </c>
      <c r="D31" s="11" t="s">
        <v>310</v>
      </c>
      <c r="E31" s="11"/>
      <c r="F31" s="12">
        <v>172000</v>
      </c>
      <c r="G31" s="12">
        <v>0</v>
      </c>
      <c r="H31" s="13"/>
    </row>
    <row r="32" spans="1:8" ht="12.75">
      <c r="A32" s="122" t="s">
        <v>352</v>
      </c>
      <c r="B32" s="53" t="s">
        <v>353</v>
      </c>
      <c r="C32" s="123">
        <v>2002</v>
      </c>
      <c r="D32" s="127" t="s">
        <v>361</v>
      </c>
      <c r="E32" s="36"/>
      <c r="F32" s="129" t="s">
        <v>357</v>
      </c>
      <c r="G32" s="36"/>
      <c r="H32" s="128"/>
    </row>
    <row r="33" spans="1:8" ht="12.75">
      <c r="A33" s="9" t="s">
        <v>128</v>
      </c>
      <c r="B33" s="10" t="s">
        <v>27</v>
      </c>
      <c r="C33" s="11">
        <v>2002</v>
      </c>
      <c r="D33" s="11" t="s">
        <v>311</v>
      </c>
      <c r="E33" s="11"/>
      <c r="F33" s="12">
        <v>90000</v>
      </c>
      <c r="G33" s="12">
        <v>0</v>
      </c>
      <c r="H33" s="13"/>
    </row>
    <row r="34" spans="1:8" ht="12.75">
      <c r="A34" s="9" t="s">
        <v>130</v>
      </c>
      <c r="B34" s="10" t="s">
        <v>29</v>
      </c>
      <c r="C34" s="11">
        <v>2002</v>
      </c>
      <c r="D34" s="11" t="s">
        <v>314</v>
      </c>
      <c r="E34" s="11"/>
      <c r="F34" s="12">
        <v>87541</v>
      </c>
      <c r="G34" s="12">
        <v>0</v>
      </c>
      <c r="H34" s="13"/>
    </row>
    <row r="35" spans="1:8" ht="12.75">
      <c r="A35" s="175" t="s">
        <v>211</v>
      </c>
      <c r="B35" s="176"/>
      <c r="C35" s="177"/>
      <c r="D35" s="17"/>
      <c r="E35" s="17"/>
      <c r="F35" s="17">
        <f>SUM(F30:F34)</f>
        <v>351541</v>
      </c>
      <c r="G35" s="17">
        <v>18400000</v>
      </c>
      <c r="H35" s="18">
        <v>0.04644244565217391</v>
      </c>
    </row>
    <row r="36" spans="1:8" ht="12.75">
      <c r="A36" s="19" t="s">
        <v>71</v>
      </c>
      <c r="B36" s="10" t="s">
        <v>29</v>
      </c>
      <c r="C36" s="20">
        <v>2002</v>
      </c>
      <c r="D36" s="20" t="s">
        <v>314</v>
      </c>
      <c r="E36" s="20"/>
      <c r="F36" s="12">
        <v>381521</v>
      </c>
      <c r="G36" s="12"/>
      <c r="H36" s="13"/>
    </row>
    <row r="37" spans="1:8" ht="12.75">
      <c r="A37" s="9" t="s">
        <v>131</v>
      </c>
      <c r="B37" s="10" t="s">
        <v>30</v>
      </c>
      <c r="C37" s="11">
        <v>2003</v>
      </c>
      <c r="D37" s="11" t="s">
        <v>315</v>
      </c>
      <c r="E37" s="11"/>
      <c r="F37" s="12">
        <v>5400</v>
      </c>
      <c r="G37" s="12">
        <v>0</v>
      </c>
      <c r="H37" s="13"/>
    </row>
    <row r="38" spans="1:8" ht="12.75">
      <c r="A38" s="9" t="s">
        <v>132</v>
      </c>
      <c r="B38" s="10" t="s">
        <v>29</v>
      </c>
      <c r="C38" s="11">
        <v>2003</v>
      </c>
      <c r="D38" s="11" t="s">
        <v>315</v>
      </c>
      <c r="E38" s="11"/>
      <c r="F38" s="12">
        <v>83383</v>
      </c>
      <c r="G38" s="12">
        <v>0</v>
      </c>
      <c r="H38" s="13"/>
    </row>
    <row r="39" spans="1:8" ht="12.75">
      <c r="A39" s="9" t="s">
        <v>133</v>
      </c>
      <c r="B39" s="10" t="s">
        <v>32</v>
      </c>
      <c r="C39" s="11">
        <v>2003</v>
      </c>
      <c r="D39" s="11" t="s">
        <v>316</v>
      </c>
      <c r="E39" s="11"/>
      <c r="F39" s="12">
        <v>5000</v>
      </c>
      <c r="G39" s="12">
        <v>0</v>
      </c>
      <c r="H39" s="13"/>
    </row>
    <row r="40" spans="1:8" ht="12.75">
      <c r="A40" s="9" t="s">
        <v>134</v>
      </c>
      <c r="B40" s="10" t="s">
        <v>16</v>
      </c>
      <c r="C40" s="11">
        <v>2003</v>
      </c>
      <c r="D40" s="11" t="s">
        <v>294</v>
      </c>
      <c r="E40" s="11"/>
      <c r="F40" s="12">
        <v>1000</v>
      </c>
      <c r="G40" s="12">
        <v>0</v>
      </c>
      <c r="H40" s="13"/>
    </row>
    <row r="41" spans="1:8" ht="12.75">
      <c r="A41" s="9" t="s">
        <v>135</v>
      </c>
      <c r="B41" s="10" t="s">
        <v>33</v>
      </c>
      <c r="C41" s="11">
        <v>2003</v>
      </c>
      <c r="D41" s="11" t="s">
        <v>317</v>
      </c>
      <c r="E41" s="11"/>
      <c r="F41" s="12">
        <v>100000</v>
      </c>
      <c r="G41" s="12">
        <v>0</v>
      </c>
      <c r="H41" s="13"/>
    </row>
    <row r="42" spans="1:8" ht="12.75">
      <c r="A42" s="175" t="s">
        <v>212</v>
      </c>
      <c r="B42" s="176"/>
      <c r="C42" s="177"/>
      <c r="D42" s="17"/>
      <c r="E42" s="17"/>
      <c r="F42" s="17">
        <f>SUM(F36:F41)</f>
        <v>576304</v>
      </c>
      <c r="G42" s="17">
        <v>17086000</v>
      </c>
      <c r="H42" s="18">
        <v>0.033788130633267</v>
      </c>
    </row>
    <row r="43" spans="1:8" ht="12.75">
      <c r="A43" s="19" t="s">
        <v>70</v>
      </c>
      <c r="B43" s="10" t="s">
        <v>29</v>
      </c>
      <c r="C43" s="20">
        <v>2003</v>
      </c>
      <c r="D43" s="11" t="s">
        <v>315</v>
      </c>
      <c r="E43" s="20"/>
      <c r="F43" s="21">
        <v>347434</v>
      </c>
      <c r="G43" s="21"/>
      <c r="H43" s="22"/>
    </row>
    <row r="44" spans="1:8" ht="25.5">
      <c r="A44" s="9" t="s">
        <v>141</v>
      </c>
      <c r="B44" s="10" t="s">
        <v>38</v>
      </c>
      <c r="C44" s="11">
        <v>2004</v>
      </c>
      <c r="D44" s="11" t="s">
        <v>339</v>
      </c>
      <c r="E44" s="11"/>
      <c r="F44" s="12">
        <v>5500</v>
      </c>
      <c r="G44" s="12">
        <v>0</v>
      </c>
      <c r="H44" s="13"/>
    </row>
    <row r="45" spans="1:8" ht="12.75">
      <c r="A45" s="9" t="s">
        <v>333</v>
      </c>
      <c r="B45" s="10" t="s">
        <v>31</v>
      </c>
      <c r="C45" s="11">
        <v>2004</v>
      </c>
      <c r="D45" s="11" t="s">
        <v>318</v>
      </c>
      <c r="E45" s="11">
        <v>4</v>
      </c>
      <c r="F45" s="12">
        <v>3000</v>
      </c>
      <c r="G45" s="12">
        <v>0</v>
      </c>
      <c r="H45" s="13"/>
    </row>
    <row r="46" spans="1:8" ht="15.75" customHeight="1">
      <c r="A46" s="9" t="s">
        <v>142</v>
      </c>
      <c r="B46" s="10" t="s">
        <v>40</v>
      </c>
      <c r="C46" s="11">
        <v>2004</v>
      </c>
      <c r="D46" s="11" t="s">
        <v>326</v>
      </c>
      <c r="E46" s="11"/>
      <c r="F46" s="21">
        <v>150000</v>
      </c>
      <c r="G46" s="21">
        <v>0</v>
      </c>
      <c r="H46" s="22"/>
    </row>
    <row r="47" spans="1:8" ht="12.75">
      <c r="A47" s="9" t="s">
        <v>39</v>
      </c>
      <c r="B47" s="10" t="s">
        <v>18</v>
      </c>
      <c r="C47" s="11">
        <v>2004</v>
      </c>
      <c r="D47" s="11" t="s">
        <v>325</v>
      </c>
      <c r="E47" s="11"/>
      <c r="F47" s="12">
        <v>3500</v>
      </c>
      <c r="G47" s="12">
        <v>0</v>
      </c>
      <c r="H47" s="13"/>
    </row>
    <row r="48" spans="1:8" ht="12.75">
      <c r="A48" s="9" t="s">
        <v>138</v>
      </c>
      <c r="B48" s="10" t="s">
        <v>36</v>
      </c>
      <c r="C48" s="11">
        <v>2004</v>
      </c>
      <c r="D48" s="11" t="s">
        <v>322</v>
      </c>
      <c r="E48" s="11"/>
      <c r="F48" s="12">
        <v>373000</v>
      </c>
      <c r="G48" s="12">
        <v>0</v>
      </c>
      <c r="H48" s="13"/>
    </row>
    <row r="49" spans="1:8" ht="12.75">
      <c r="A49" s="9" t="s">
        <v>136</v>
      </c>
      <c r="B49" s="10" t="s">
        <v>34</v>
      </c>
      <c r="C49" s="11">
        <v>2004</v>
      </c>
      <c r="D49" s="11" t="s">
        <v>320</v>
      </c>
      <c r="E49" s="11"/>
      <c r="F49" s="12">
        <v>54000</v>
      </c>
      <c r="G49" s="12">
        <v>0</v>
      </c>
      <c r="H49" s="13"/>
    </row>
    <row r="50" spans="1:8" ht="12.75">
      <c r="A50" s="9" t="s">
        <v>137</v>
      </c>
      <c r="B50" s="10" t="s">
        <v>35</v>
      </c>
      <c r="C50" s="11">
        <v>2004</v>
      </c>
      <c r="D50" s="11" t="s">
        <v>321</v>
      </c>
      <c r="E50" s="11"/>
      <c r="F50" s="12">
        <v>13000</v>
      </c>
      <c r="G50" s="12">
        <v>0</v>
      </c>
      <c r="H50" s="13"/>
    </row>
    <row r="51" spans="1:8" ht="12.75">
      <c r="A51" s="9" t="s">
        <v>140</v>
      </c>
      <c r="B51" s="10" t="s">
        <v>37</v>
      </c>
      <c r="C51" s="11">
        <v>2004</v>
      </c>
      <c r="D51" s="11" t="s">
        <v>324</v>
      </c>
      <c r="E51" s="11"/>
      <c r="F51" s="12">
        <v>100</v>
      </c>
      <c r="G51" s="12">
        <v>0</v>
      </c>
      <c r="H51" s="13"/>
    </row>
    <row r="52" spans="1:8" ht="12.75">
      <c r="A52" s="9" t="s">
        <v>139</v>
      </c>
      <c r="B52" s="10" t="s">
        <v>22</v>
      </c>
      <c r="C52" s="11">
        <v>2004</v>
      </c>
      <c r="D52" s="11" t="s">
        <v>323</v>
      </c>
      <c r="E52" s="11"/>
      <c r="F52" s="12">
        <v>60777</v>
      </c>
      <c r="G52" s="12">
        <v>0</v>
      </c>
      <c r="H52" s="13"/>
    </row>
    <row r="53" spans="1:8" ht="12.75">
      <c r="A53" s="175" t="s">
        <v>213</v>
      </c>
      <c r="B53" s="176"/>
      <c r="C53" s="177"/>
      <c r="D53" s="17"/>
      <c r="E53" s="17"/>
      <c r="F53" s="17">
        <f>SUM(F43:F52)</f>
        <v>1010311</v>
      </c>
      <c r="G53" s="17">
        <v>17122000</v>
      </c>
      <c r="H53" s="18">
        <v>0.055174629132110735</v>
      </c>
    </row>
    <row r="54" spans="1:8" ht="12.75">
      <c r="A54" s="31" t="s">
        <v>69</v>
      </c>
      <c r="B54" s="10" t="s">
        <v>40</v>
      </c>
      <c r="C54" s="25">
        <v>2004</v>
      </c>
      <c r="D54" s="11" t="s">
        <v>326</v>
      </c>
      <c r="E54" s="28"/>
      <c r="F54" s="29">
        <v>165633</v>
      </c>
      <c r="G54" s="29"/>
      <c r="H54" s="30"/>
    </row>
    <row r="55" spans="1:8" ht="12.75">
      <c r="A55" s="31" t="s">
        <v>147</v>
      </c>
      <c r="B55" s="10" t="s">
        <v>22</v>
      </c>
      <c r="C55" s="25">
        <v>2004</v>
      </c>
      <c r="D55" s="11" t="s">
        <v>323</v>
      </c>
      <c r="E55" s="28"/>
      <c r="F55" s="29">
        <v>112070</v>
      </c>
      <c r="G55" s="29"/>
      <c r="H55" s="30"/>
    </row>
    <row r="56" spans="1:8" ht="12.75">
      <c r="A56" s="9" t="s">
        <v>143</v>
      </c>
      <c r="B56" s="10" t="s">
        <v>41</v>
      </c>
      <c r="C56" s="11">
        <v>2005</v>
      </c>
      <c r="D56" s="11" t="s">
        <v>327</v>
      </c>
      <c r="E56" s="11"/>
      <c r="F56" s="12">
        <v>252710</v>
      </c>
      <c r="G56" s="12">
        <v>0</v>
      </c>
      <c r="H56" s="13"/>
    </row>
    <row r="57" spans="1:8" ht="12.75">
      <c r="A57" s="9" t="s">
        <v>144</v>
      </c>
      <c r="B57" s="10" t="s">
        <v>42</v>
      </c>
      <c r="C57" s="11">
        <v>2005</v>
      </c>
      <c r="D57" s="11" t="s">
        <v>328</v>
      </c>
      <c r="E57" s="11"/>
      <c r="F57" s="12">
        <v>7834</v>
      </c>
      <c r="G57" s="12">
        <v>0</v>
      </c>
      <c r="H57" s="13"/>
    </row>
    <row r="58" spans="1:8" ht="12.75">
      <c r="A58" s="23" t="s">
        <v>43</v>
      </c>
      <c r="B58" s="24" t="s">
        <v>44</v>
      </c>
      <c r="C58" s="25">
        <v>2005</v>
      </c>
      <c r="D58" s="25" t="s">
        <v>329</v>
      </c>
      <c r="E58" s="25"/>
      <c r="F58" s="21">
        <v>1053030</v>
      </c>
      <c r="G58" s="21">
        <v>0</v>
      </c>
      <c r="H58" s="22"/>
    </row>
    <row r="59" spans="1:8" ht="12.75">
      <c r="A59" s="23" t="s">
        <v>145</v>
      </c>
      <c r="B59" s="24" t="s">
        <v>45</v>
      </c>
      <c r="C59" s="25">
        <v>2005</v>
      </c>
      <c r="D59" s="25" t="s">
        <v>330</v>
      </c>
      <c r="E59" s="25"/>
      <c r="F59" s="21">
        <v>2075</v>
      </c>
      <c r="G59" s="21">
        <v>0</v>
      </c>
      <c r="H59" s="22"/>
    </row>
    <row r="60" spans="1:8" ht="12.75">
      <c r="A60" s="23" t="s">
        <v>146</v>
      </c>
      <c r="B60" s="24" t="s">
        <v>46</v>
      </c>
      <c r="C60" s="25">
        <v>2005</v>
      </c>
      <c r="D60" s="25" t="s">
        <v>331</v>
      </c>
      <c r="E60" s="25"/>
      <c r="F60" s="21">
        <v>247125</v>
      </c>
      <c r="G60" s="21">
        <v>0</v>
      </c>
      <c r="H60" s="22"/>
    </row>
    <row r="61" spans="1:8" ht="12.75">
      <c r="A61" s="26" t="s">
        <v>47</v>
      </c>
      <c r="B61" s="27" t="s">
        <v>48</v>
      </c>
      <c r="C61" s="28">
        <v>2005</v>
      </c>
      <c r="D61" s="28" t="s">
        <v>332</v>
      </c>
      <c r="E61" s="28"/>
      <c r="F61" s="29">
        <v>18329</v>
      </c>
      <c r="G61" s="29">
        <v>0</v>
      </c>
      <c r="H61" s="30"/>
    </row>
    <row r="62" spans="1:8" ht="12.75">
      <c r="A62" s="23" t="s">
        <v>49</v>
      </c>
      <c r="B62" s="24" t="s">
        <v>50</v>
      </c>
      <c r="C62" s="25">
        <v>2005</v>
      </c>
      <c r="D62" s="25" t="s">
        <v>319</v>
      </c>
      <c r="E62" s="25"/>
      <c r="F62" s="21">
        <v>120300</v>
      </c>
      <c r="G62" s="21">
        <v>0</v>
      </c>
      <c r="H62" s="22"/>
    </row>
    <row r="63" spans="1:8" ht="12.75">
      <c r="A63" s="178" t="s">
        <v>214</v>
      </c>
      <c r="B63" s="179"/>
      <c r="C63" s="183"/>
      <c r="D63" s="32"/>
      <c r="E63" s="32"/>
      <c r="F63" s="32">
        <f>SUM(F54:F62)</f>
        <v>1979106</v>
      </c>
      <c r="G63" s="32">
        <v>15940000</v>
      </c>
      <c r="H63" s="33">
        <v>0.12415972396486825</v>
      </c>
    </row>
    <row r="64" spans="1:249" s="43" customFormat="1" ht="12.75">
      <c r="A64" s="3" t="s">
        <v>68</v>
      </c>
      <c r="B64" s="44" t="s">
        <v>50</v>
      </c>
      <c r="C64" s="45">
        <v>2005</v>
      </c>
      <c r="D64" s="45" t="s">
        <v>319</v>
      </c>
      <c r="E64" s="45"/>
      <c r="F64" s="36">
        <v>336896</v>
      </c>
      <c r="G64" s="4"/>
      <c r="H64" s="37"/>
      <c r="I64" s="38"/>
      <c r="J64" s="40"/>
      <c r="K64" s="40"/>
      <c r="L64" s="41"/>
      <c r="M64" s="42"/>
      <c r="N64" s="38"/>
      <c r="O64" s="39"/>
      <c r="P64" s="40"/>
      <c r="Q64" s="40"/>
      <c r="R64" s="41"/>
      <c r="S64" s="42"/>
      <c r="T64" s="38"/>
      <c r="U64" s="39"/>
      <c r="V64" s="40"/>
      <c r="W64" s="40"/>
      <c r="X64" s="41"/>
      <c r="Y64" s="42"/>
      <c r="Z64" s="38"/>
      <c r="AA64" s="39"/>
      <c r="AB64" s="40"/>
      <c r="AC64" s="40"/>
      <c r="AD64" s="41"/>
      <c r="AE64" s="42"/>
      <c r="AF64" s="38"/>
      <c r="AG64" s="39"/>
      <c r="AH64" s="40"/>
      <c r="AI64" s="40"/>
      <c r="AJ64" s="41"/>
      <c r="AK64" s="42"/>
      <c r="AL64" s="38"/>
      <c r="AM64" s="39"/>
      <c r="AN64" s="40"/>
      <c r="AO64" s="40"/>
      <c r="AP64" s="41"/>
      <c r="AQ64" s="42"/>
      <c r="AR64" s="38"/>
      <c r="AS64" s="39"/>
      <c r="AT64" s="40"/>
      <c r="AU64" s="40"/>
      <c r="AV64" s="41"/>
      <c r="AW64" s="42"/>
      <c r="AX64" s="38"/>
      <c r="AY64" s="39"/>
      <c r="AZ64" s="40"/>
      <c r="BA64" s="40"/>
      <c r="BB64" s="41"/>
      <c r="BC64" s="42"/>
      <c r="BD64" s="38"/>
      <c r="BE64" s="39"/>
      <c r="BF64" s="40"/>
      <c r="BG64" s="40"/>
      <c r="BH64" s="41"/>
      <c r="BI64" s="42"/>
      <c r="BJ64" s="38"/>
      <c r="BK64" s="39"/>
      <c r="BL64" s="40"/>
      <c r="BM64" s="40"/>
      <c r="BN64" s="41"/>
      <c r="BO64" s="42"/>
      <c r="BP64" s="38"/>
      <c r="BQ64" s="39"/>
      <c r="BR64" s="40"/>
      <c r="BS64" s="40"/>
      <c r="BT64" s="41"/>
      <c r="BU64" s="42"/>
      <c r="BV64" s="38"/>
      <c r="BW64" s="39"/>
      <c r="BX64" s="40"/>
      <c r="BY64" s="40"/>
      <c r="BZ64" s="41"/>
      <c r="CA64" s="42"/>
      <c r="CB64" s="38"/>
      <c r="CC64" s="39"/>
      <c r="CD64" s="40"/>
      <c r="CE64" s="40"/>
      <c r="CF64" s="41"/>
      <c r="CG64" s="42"/>
      <c r="CH64" s="38"/>
      <c r="CI64" s="39"/>
      <c r="CJ64" s="40"/>
      <c r="CK64" s="40"/>
      <c r="CL64" s="41"/>
      <c r="CM64" s="42"/>
      <c r="CN64" s="38"/>
      <c r="CO64" s="39"/>
      <c r="CP64" s="40"/>
      <c r="CQ64" s="40"/>
      <c r="CR64" s="41"/>
      <c r="CS64" s="42"/>
      <c r="CT64" s="38"/>
      <c r="CU64" s="39"/>
      <c r="CV64" s="40"/>
      <c r="CW64" s="40"/>
      <c r="CX64" s="41"/>
      <c r="CY64" s="42"/>
      <c r="CZ64" s="38"/>
      <c r="DA64" s="39"/>
      <c r="DB64" s="40"/>
      <c r="DC64" s="40"/>
      <c r="DD64" s="41"/>
      <c r="DE64" s="42"/>
      <c r="DF64" s="38"/>
      <c r="DG64" s="39"/>
      <c r="DH64" s="40"/>
      <c r="DI64" s="40"/>
      <c r="DJ64" s="41"/>
      <c r="DK64" s="42"/>
      <c r="DL64" s="38"/>
      <c r="DM64" s="39"/>
      <c r="DN64" s="40"/>
      <c r="DO64" s="40"/>
      <c r="DP64" s="41"/>
      <c r="DQ64" s="42"/>
      <c r="DR64" s="38"/>
      <c r="DS64" s="39"/>
      <c r="DT64" s="40"/>
      <c r="DU64" s="40"/>
      <c r="DV64" s="41"/>
      <c r="DW64" s="42"/>
      <c r="DX64" s="38"/>
      <c r="DY64" s="39"/>
      <c r="DZ64" s="40"/>
      <c r="EA64" s="40"/>
      <c r="EB64" s="41"/>
      <c r="EC64" s="42"/>
      <c r="ED64" s="38"/>
      <c r="EE64" s="39"/>
      <c r="EF64" s="40"/>
      <c r="EG64" s="40"/>
      <c r="EH64" s="41"/>
      <c r="EI64" s="42"/>
      <c r="EJ64" s="38"/>
      <c r="EK64" s="39"/>
      <c r="EL64" s="40"/>
      <c r="EM64" s="40"/>
      <c r="EN64" s="41"/>
      <c r="EO64" s="42"/>
      <c r="EP64" s="38"/>
      <c r="EQ64" s="39"/>
      <c r="ER64" s="40"/>
      <c r="ES64" s="40"/>
      <c r="ET64" s="41"/>
      <c r="EU64" s="42"/>
      <c r="EV64" s="38"/>
      <c r="EW64" s="39"/>
      <c r="EX64" s="40"/>
      <c r="EY64" s="40"/>
      <c r="EZ64" s="41"/>
      <c r="FA64" s="42"/>
      <c r="FB64" s="38"/>
      <c r="FC64" s="39"/>
      <c r="FD64" s="40"/>
      <c r="FE64" s="40"/>
      <c r="FF64" s="41"/>
      <c r="FG64" s="42"/>
      <c r="FH64" s="38"/>
      <c r="FI64" s="39"/>
      <c r="FJ64" s="40"/>
      <c r="FK64" s="40"/>
      <c r="FL64" s="41"/>
      <c r="FM64" s="42"/>
      <c r="FN64" s="38"/>
      <c r="FO64" s="39"/>
      <c r="FP64" s="40"/>
      <c r="FQ64" s="40"/>
      <c r="FR64" s="41"/>
      <c r="FS64" s="42"/>
      <c r="FT64" s="38"/>
      <c r="FU64" s="39"/>
      <c r="FV64" s="40"/>
      <c r="FW64" s="40"/>
      <c r="FX64" s="41"/>
      <c r="FY64" s="42"/>
      <c r="FZ64" s="38"/>
      <c r="GA64" s="39"/>
      <c r="GB64" s="40"/>
      <c r="GC64" s="40"/>
      <c r="GD64" s="41"/>
      <c r="GE64" s="42"/>
      <c r="GF64" s="38"/>
      <c r="GG64" s="39"/>
      <c r="GH64" s="40"/>
      <c r="GI64" s="40"/>
      <c r="GJ64" s="41"/>
      <c r="GK64" s="42"/>
      <c r="GL64" s="38"/>
      <c r="GM64" s="39"/>
      <c r="GN64" s="40"/>
      <c r="GO64" s="40"/>
      <c r="GP64" s="41"/>
      <c r="GQ64" s="42"/>
      <c r="GR64" s="38"/>
      <c r="GS64" s="39"/>
      <c r="GT64" s="40"/>
      <c r="GU64" s="40"/>
      <c r="GV64" s="41"/>
      <c r="GW64" s="42"/>
      <c r="GX64" s="38"/>
      <c r="GY64" s="39"/>
      <c r="GZ64" s="40"/>
      <c r="HA64" s="40"/>
      <c r="HB64" s="41"/>
      <c r="HC64" s="42"/>
      <c r="HD64" s="38"/>
      <c r="HE64" s="39"/>
      <c r="HF64" s="40"/>
      <c r="HG64" s="40"/>
      <c r="HH64" s="41"/>
      <c r="HI64" s="42"/>
      <c r="HJ64" s="38"/>
      <c r="HK64" s="39"/>
      <c r="HL64" s="40"/>
      <c r="HM64" s="40"/>
      <c r="HN64" s="41"/>
      <c r="HO64" s="42"/>
      <c r="HP64" s="38"/>
      <c r="HQ64" s="39"/>
      <c r="HR64" s="40"/>
      <c r="HS64" s="40"/>
      <c r="HT64" s="41"/>
      <c r="HU64" s="42"/>
      <c r="HV64" s="38"/>
      <c r="HW64" s="39"/>
      <c r="HX64" s="40"/>
      <c r="HY64" s="40"/>
      <c r="HZ64" s="41"/>
      <c r="IA64" s="42"/>
      <c r="IB64" s="38"/>
      <c r="IC64" s="39"/>
      <c r="ID64" s="40"/>
      <c r="IE64" s="40"/>
      <c r="IF64" s="41"/>
      <c r="IG64" s="42"/>
      <c r="IH64" s="38"/>
      <c r="II64" s="39"/>
      <c r="IJ64" s="40"/>
      <c r="IK64" s="40"/>
      <c r="IL64" s="41"/>
      <c r="IM64" s="42"/>
      <c r="IN64" s="38"/>
      <c r="IO64" s="39"/>
    </row>
    <row r="65" spans="1:249" s="43" customFormat="1" ht="12.75">
      <c r="A65" s="3" t="s">
        <v>52</v>
      </c>
      <c r="B65" s="34" t="s">
        <v>57</v>
      </c>
      <c r="C65" s="35">
        <v>2006</v>
      </c>
      <c r="D65" s="35" t="s">
        <v>227</v>
      </c>
      <c r="E65" s="35">
        <v>22</v>
      </c>
      <c r="F65" s="36">
        <v>80577</v>
      </c>
      <c r="G65" s="4"/>
      <c r="H65" s="37"/>
      <c r="I65" s="38"/>
      <c r="J65" s="40"/>
      <c r="K65" s="40"/>
      <c r="L65" s="41"/>
      <c r="M65" s="42"/>
      <c r="N65" s="38"/>
      <c r="O65" s="39"/>
      <c r="P65" s="40"/>
      <c r="Q65" s="40"/>
      <c r="R65" s="41"/>
      <c r="S65" s="42"/>
      <c r="T65" s="38"/>
      <c r="U65" s="39"/>
      <c r="V65" s="40"/>
      <c r="W65" s="40"/>
      <c r="X65" s="41"/>
      <c r="Y65" s="42"/>
      <c r="Z65" s="38"/>
      <c r="AA65" s="39"/>
      <c r="AB65" s="40"/>
      <c r="AC65" s="40"/>
      <c r="AD65" s="41"/>
      <c r="AE65" s="42"/>
      <c r="AF65" s="38"/>
      <c r="AG65" s="39"/>
      <c r="AH65" s="40"/>
      <c r="AI65" s="40"/>
      <c r="AJ65" s="41"/>
      <c r="AK65" s="42"/>
      <c r="AL65" s="38"/>
      <c r="AM65" s="39"/>
      <c r="AN65" s="40"/>
      <c r="AO65" s="40"/>
      <c r="AP65" s="41"/>
      <c r="AQ65" s="42"/>
      <c r="AR65" s="38"/>
      <c r="AS65" s="39"/>
      <c r="AT65" s="40"/>
      <c r="AU65" s="40"/>
      <c r="AV65" s="41"/>
      <c r="AW65" s="42"/>
      <c r="AX65" s="38"/>
      <c r="AY65" s="39"/>
      <c r="AZ65" s="40"/>
      <c r="BA65" s="40"/>
      <c r="BB65" s="41"/>
      <c r="BC65" s="42"/>
      <c r="BD65" s="38"/>
      <c r="BE65" s="39"/>
      <c r="BF65" s="40"/>
      <c r="BG65" s="40"/>
      <c r="BH65" s="41"/>
      <c r="BI65" s="42"/>
      <c r="BJ65" s="38"/>
      <c r="BK65" s="39"/>
      <c r="BL65" s="40"/>
      <c r="BM65" s="40"/>
      <c r="BN65" s="41"/>
      <c r="BO65" s="42"/>
      <c r="BP65" s="38"/>
      <c r="BQ65" s="39"/>
      <c r="BR65" s="40"/>
      <c r="BS65" s="40"/>
      <c r="BT65" s="41"/>
      <c r="BU65" s="42"/>
      <c r="BV65" s="38"/>
      <c r="BW65" s="39"/>
      <c r="BX65" s="40"/>
      <c r="BY65" s="40"/>
      <c r="BZ65" s="41"/>
      <c r="CA65" s="42"/>
      <c r="CB65" s="38"/>
      <c r="CC65" s="39"/>
      <c r="CD65" s="40"/>
      <c r="CE65" s="40"/>
      <c r="CF65" s="41"/>
      <c r="CG65" s="42"/>
      <c r="CH65" s="38"/>
      <c r="CI65" s="39"/>
      <c r="CJ65" s="40"/>
      <c r="CK65" s="40"/>
      <c r="CL65" s="41"/>
      <c r="CM65" s="42"/>
      <c r="CN65" s="38"/>
      <c r="CO65" s="39"/>
      <c r="CP65" s="40"/>
      <c r="CQ65" s="40"/>
      <c r="CR65" s="41"/>
      <c r="CS65" s="42"/>
      <c r="CT65" s="38"/>
      <c r="CU65" s="39"/>
      <c r="CV65" s="40"/>
      <c r="CW65" s="40"/>
      <c r="CX65" s="41"/>
      <c r="CY65" s="42"/>
      <c r="CZ65" s="38"/>
      <c r="DA65" s="39"/>
      <c r="DB65" s="40"/>
      <c r="DC65" s="40"/>
      <c r="DD65" s="41"/>
      <c r="DE65" s="42"/>
      <c r="DF65" s="38"/>
      <c r="DG65" s="39"/>
      <c r="DH65" s="40"/>
      <c r="DI65" s="40"/>
      <c r="DJ65" s="41"/>
      <c r="DK65" s="42"/>
      <c r="DL65" s="38"/>
      <c r="DM65" s="39"/>
      <c r="DN65" s="40"/>
      <c r="DO65" s="40"/>
      <c r="DP65" s="41"/>
      <c r="DQ65" s="42"/>
      <c r="DR65" s="38"/>
      <c r="DS65" s="39"/>
      <c r="DT65" s="40"/>
      <c r="DU65" s="40"/>
      <c r="DV65" s="41"/>
      <c r="DW65" s="42"/>
      <c r="DX65" s="38"/>
      <c r="DY65" s="39"/>
      <c r="DZ65" s="40"/>
      <c r="EA65" s="40"/>
      <c r="EB65" s="41"/>
      <c r="EC65" s="42"/>
      <c r="ED65" s="38"/>
      <c r="EE65" s="39"/>
      <c r="EF65" s="40"/>
      <c r="EG65" s="40"/>
      <c r="EH65" s="41"/>
      <c r="EI65" s="42"/>
      <c r="EJ65" s="38"/>
      <c r="EK65" s="39"/>
      <c r="EL65" s="40"/>
      <c r="EM65" s="40"/>
      <c r="EN65" s="41"/>
      <c r="EO65" s="42"/>
      <c r="EP65" s="38"/>
      <c r="EQ65" s="39"/>
      <c r="ER65" s="40"/>
      <c r="ES65" s="40"/>
      <c r="ET65" s="41"/>
      <c r="EU65" s="42"/>
      <c r="EV65" s="38"/>
      <c r="EW65" s="39"/>
      <c r="EX65" s="40"/>
      <c r="EY65" s="40"/>
      <c r="EZ65" s="41"/>
      <c r="FA65" s="42"/>
      <c r="FB65" s="38"/>
      <c r="FC65" s="39"/>
      <c r="FD65" s="40"/>
      <c r="FE65" s="40"/>
      <c r="FF65" s="41"/>
      <c r="FG65" s="42"/>
      <c r="FH65" s="38"/>
      <c r="FI65" s="39"/>
      <c r="FJ65" s="40"/>
      <c r="FK65" s="40"/>
      <c r="FL65" s="41"/>
      <c r="FM65" s="42"/>
      <c r="FN65" s="38"/>
      <c r="FO65" s="39"/>
      <c r="FP65" s="40"/>
      <c r="FQ65" s="40"/>
      <c r="FR65" s="41"/>
      <c r="FS65" s="42"/>
      <c r="FT65" s="38"/>
      <c r="FU65" s="39"/>
      <c r="FV65" s="40"/>
      <c r="FW65" s="40"/>
      <c r="FX65" s="41"/>
      <c r="FY65" s="42"/>
      <c r="FZ65" s="38"/>
      <c r="GA65" s="39"/>
      <c r="GB65" s="40"/>
      <c r="GC65" s="40"/>
      <c r="GD65" s="41"/>
      <c r="GE65" s="42"/>
      <c r="GF65" s="38"/>
      <c r="GG65" s="39"/>
      <c r="GH65" s="40"/>
      <c r="GI65" s="40"/>
      <c r="GJ65" s="41"/>
      <c r="GK65" s="42"/>
      <c r="GL65" s="38"/>
      <c r="GM65" s="39"/>
      <c r="GN65" s="40"/>
      <c r="GO65" s="40"/>
      <c r="GP65" s="41"/>
      <c r="GQ65" s="42"/>
      <c r="GR65" s="38"/>
      <c r="GS65" s="39"/>
      <c r="GT65" s="40"/>
      <c r="GU65" s="40"/>
      <c r="GV65" s="41"/>
      <c r="GW65" s="42"/>
      <c r="GX65" s="38"/>
      <c r="GY65" s="39"/>
      <c r="GZ65" s="40"/>
      <c r="HA65" s="40"/>
      <c r="HB65" s="41"/>
      <c r="HC65" s="42"/>
      <c r="HD65" s="38"/>
      <c r="HE65" s="39"/>
      <c r="HF65" s="40"/>
      <c r="HG65" s="40"/>
      <c r="HH65" s="41"/>
      <c r="HI65" s="42"/>
      <c r="HJ65" s="38"/>
      <c r="HK65" s="39"/>
      <c r="HL65" s="40"/>
      <c r="HM65" s="40"/>
      <c r="HN65" s="41"/>
      <c r="HO65" s="42"/>
      <c r="HP65" s="38"/>
      <c r="HQ65" s="39"/>
      <c r="HR65" s="40"/>
      <c r="HS65" s="40"/>
      <c r="HT65" s="41"/>
      <c r="HU65" s="42"/>
      <c r="HV65" s="38"/>
      <c r="HW65" s="39"/>
      <c r="HX65" s="40"/>
      <c r="HY65" s="40"/>
      <c r="HZ65" s="41"/>
      <c r="IA65" s="42"/>
      <c r="IB65" s="38"/>
      <c r="IC65" s="39"/>
      <c r="ID65" s="40"/>
      <c r="IE65" s="40"/>
      <c r="IF65" s="41"/>
      <c r="IG65" s="42"/>
      <c r="IH65" s="38"/>
      <c r="II65" s="39"/>
      <c r="IJ65" s="40"/>
      <c r="IK65" s="40"/>
      <c r="IL65" s="41"/>
      <c r="IM65" s="42"/>
      <c r="IN65" s="38"/>
      <c r="IO65" s="39"/>
    </row>
    <row r="66" spans="1:249" s="43" customFormat="1" ht="12.75">
      <c r="A66" s="3" t="s">
        <v>51</v>
      </c>
      <c r="B66" s="34" t="s">
        <v>56</v>
      </c>
      <c r="C66" s="35">
        <v>2006</v>
      </c>
      <c r="D66" s="35" t="s">
        <v>228</v>
      </c>
      <c r="E66" s="35"/>
      <c r="F66" s="36">
        <v>1198172</v>
      </c>
      <c r="G66" s="4"/>
      <c r="H66" s="37"/>
      <c r="I66" s="38"/>
      <c r="J66" s="40"/>
      <c r="K66" s="40"/>
      <c r="L66" s="41"/>
      <c r="M66" s="42"/>
      <c r="N66" s="38"/>
      <c r="O66" s="39"/>
      <c r="P66" s="40"/>
      <c r="Q66" s="40"/>
      <c r="R66" s="41"/>
      <c r="S66" s="42"/>
      <c r="T66" s="38"/>
      <c r="U66" s="39"/>
      <c r="V66" s="40"/>
      <c r="W66" s="40"/>
      <c r="X66" s="41"/>
      <c r="Y66" s="42"/>
      <c r="Z66" s="38"/>
      <c r="AA66" s="39"/>
      <c r="AB66" s="40"/>
      <c r="AC66" s="40"/>
      <c r="AD66" s="41"/>
      <c r="AE66" s="42"/>
      <c r="AF66" s="38"/>
      <c r="AG66" s="39"/>
      <c r="AH66" s="40"/>
      <c r="AI66" s="40"/>
      <c r="AJ66" s="41"/>
      <c r="AK66" s="42"/>
      <c r="AL66" s="38"/>
      <c r="AM66" s="39"/>
      <c r="AN66" s="40"/>
      <c r="AO66" s="40"/>
      <c r="AP66" s="41"/>
      <c r="AQ66" s="42"/>
      <c r="AR66" s="38"/>
      <c r="AS66" s="39"/>
      <c r="AT66" s="40"/>
      <c r="AU66" s="40"/>
      <c r="AV66" s="41"/>
      <c r="AW66" s="42"/>
      <c r="AX66" s="38"/>
      <c r="AY66" s="39"/>
      <c r="AZ66" s="40"/>
      <c r="BA66" s="40"/>
      <c r="BB66" s="41"/>
      <c r="BC66" s="42"/>
      <c r="BD66" s="38"/>
      <c r="BE66" s="39"/>
      <c r="BF66" s="40"/>
      <c r="BG66" s="40"/>
      <c r="BH66" s="41"/>
      <c r="BI66" s="42"/>
      <c r="BJ66" s="38"/>
      <c r="BK66" s="39"/>
      <c r="BL66" s="40"/>
      <c r="BM66" s="40"/>
      <c r="BN66" s="41"/>
      <c r="BO66" s="42"/>
      <c r="BP66" s="38"/>
      <c r="BQ66" s="39"/>
      <c r="BR66" s="40"/>
      <c r="BS66" s="40"/>
      <c r="BT66" s="41"/>
      <c r="BU66" s="42"/>
      <c r="BV66" s="38"/>
      <c r="BW66" s="39"/>
      <c r="BX66" s="40"/>
      <c r="BY66" s="40"/>
      <c r="BZ66" s="41"/>
      <c r="CA66" s="42"/>
      <c r="CB66" s="38"/>
      <c r="CC66" s="39"/>
      <c r="CD66" s="40"/>
      <c r="CE66" s="40"/>
      <c r="CF66" s="41"/>
      <c r="CG66" s="42"/>
      <c r="CH66" s="38"/>
      <c r="CI66" s="39"/>
      <c r="CJ66" s="40"/>
      <c r="CK66" s="40"/>
      <c r="CL66" s="41"/>
      <c r="CM66" s="42"/>
      <c r="CN66" s="38"/>
      <c r="CO66" s="39"/>
      <c r="CP66" s="40"/>
      <c r="CQ66" s="40"/>
      <c r="CR66" s="41"/>
      <c r="CS66" s="42"/>
      <c r="CT66" s="38"/>
      <c r="CU66" s="39"/>
      <c r="CV66" s="40"/>
      <c r="CW66" s="40"/>
      <c r="CX66" s="41"/>
      <c r="CY66" s="42"/>
      <c r="CZ66" s="38"/>
      <c r="DA66" s="39"/>
      <c r="DB66" s="40"/>
      <c r="DC66" s="40"/>
      <c r="DD66" s="41"/>
      <c r="DE66" s="42"/>
      <c r="DF66" s="38"/>
      <c r="DG66" s="39"/>
      <c r="DH66" s="40"/>
      <c r="DI66" s="40"/>
      <c r="DJ66" s="41"/>
      <c r="DK66" s="42"/>
      <c r="DL66" s="38"/>
      <c r="DM66" s="39"/>
      <c r="DN66" s="40"/>
      <c r="DO66" s="40"/>
      <c r="DP66" s="41"/>
      <c r="DQ66" s="42"/>
      <c r="DR66" s="38"/>
      <c r="DS66" s="39"/>
      <c r="DT66" s="40"/>
      <c r="DU66" s="40"/>
      <c r="DV66" s="41"/>
      <c r="DW66" s="42"/>
      <c r="DX66" s="38"/>
      <c r="DY66" s="39"/>
      <c r="DZ66" s="40"/>
      <c r="EA66" s="40"/>
      <c r="EB66" s="41"/>
      <c r="EC66" s="42"/>
      <c r="ED66" s="38"/>
      <c r="EE66" s="39"/>
      <c r="EF66" s="40"/>
      <c r="EG66" s="40"/>
      <c r="EH66" s="41"/>
      <c r="EI66" s="42"/>
      <c r="EJ66" s="38"/>
      <c r="EK66" s="39"/>
      <c r="EL66" s="40"/>
      <c r="EM66" s="40"/>
      <c r="EN66" s="41"/>
      <c r="EO66" s="42"/>
      <c r="EP66" s="38"/>
      <c r="EQ66" s="39"/>
      <c r="ER66" s="40"/>
      <c r="ES66" s="40"/>
      <c r="ET66" s="41"/>
      <c r="EU66" s="42"/>
      <c r="EV66" s="38"/>
      <c r="EW66" s="39"/>
      <c r="EX66" s="40"/>
      <c r="EY66" s="40"/>
      <c r="EZ66" s="41"/>
      <c r="FA66" s="42"/>
      <c r="FB66" s="38"/>
      <c r="FC66" s="39"/>
      <c r="FD66" s="40"/>
      <c r="FE66" s="40"/>
      <c r="FF66" s="41"/>
      <c r="FG66" s="42"/>
      <c r="FH66" s="38"/>
      <c r="FI66" s="39"/>
      <c r="FJ66" s="40"/>
      <c r="FK66" s="40"/>
      <c r="FL66" s="41"/>
      <c r="FM66" s="42"/>
      <c r="FN66" s="38"/>
      <c r="FO66" s="39"/>
      <c r="FP66" s="40"/>
      <c r="FQ66" s="40"/>
      <c r="FR66" s="41"/>
      <c r="FS66" s="42"/>
      <c r="FT66" s="38"/>
      <c r="FU66" s="39"/>
      <c r="FV66" s="40"/>
      <c r="FW66" s="40"/>
      <c r="FX66" s="41"/>
      <c r="FY66" s="42"/>
      <c r="FZ66" s="38"/>
      <c r="GA66" s="39"/>
      <c r="GB66" s="40"/>
      <c r="GC66" s="40"/>
      <c r="GD66" s="41"/>
      <c r="GE66" s="42"/>
      <c r="GF66" s="38"/>
      <c r="GG66" s="39"/>
      <c r="GH66" s="40"/>
      <c r="GI66" s="40"/>
      <c r="GJ66" s="41"/>
      <c r="GK66" s="42"/>
      <c r="GL66" s="38"/>
      <c r="GM66" s="39"/>
      <c r="GN66" s="40"/>
      <c r="GO66" s="40"/>
      <c r="GP66" s="41"/>
      <c r="GQ66" s="42"/>
      <c r="GR66" s="38"/>
      <c r="GS66" s="39"/>
      <c r="GT66" s="40"/>
      <c r="GU66" s="40"/>
      <c r="GV66" s="41"/>
      <c r="GW66" s="42"/>
      <c r="GX66" s="38"/>
      <c r="GY66" s="39"/>
      <c r="GZ66" s="40"/>
      <c r="HA66" s="40"/>
      <c r="HB66" s="41"/>
      <c r="HC66" s="42"/>
      <c r="HD66" s="38"/>
      <c r="HE66" s="39"/>
      <c r="HF66" s="40"/>
      <c r="HG66" s="40"/>
      <c r="HH66" s="41"/>
      <c r="HI66" s="42"/>
      <c r="HJ66" s="38"/>
      <c r="HK66" s="39"/>
      <c r="HL66" s="40"/>
      <c r="HM66" s="40"/>
      <c r="HN66" s="41"/>
      <c r="HO66" s="42"/>
      <c r="HP66" s="38"/>
      <c r="HQ66" s="39"/>
      <c r="HR66" s="40"/>
      <c r="HS66" s="40"/>
      <c r="HT66" s="41"/>
      <c r="HU66" s="42"/>
      <c r="HV66" s="38"/>
      <c r="HW66" s="39"/>
      <c r="HX66" s="40"/>
      <c r="HY66" s="40"/>
      <c r="HZ66" s="41"/>
      <c r="IA66" s="42"/>
      <c r="IB66" s="38"/>
      <c r="IC66" s="39"/>
      <c r="ID66" s="40"/>
      <c r="IE66" s="40"/>
      <c r="IF66" s="41"/>
      <c r="IG66" s="42"/>
      <c r="IH66" s="38"/>
      <c r="II66" s="39"/>
      <c r="IJ66" s="40"/>
      <c r="IK66" s="40"/>
      <c r="IL66" s="41"/>
      <c r="IM66" s="42"/>
      <c r="IN66" s="38"/>
      <c r="IO66" s="39"/>
    </row>
    <row r="67" spans="1:249" s="43" customFormat="1" ht="12.75">
      <c r="A67" s="3" t="s">
        <v>53</v>
      </c>
      <c r="B67" s="34" t="s">
        <v>58</v>
      </c>
      <c r="C67" s="35">
        <v>2006</v>
      </c>
      <c r="D67" s="35" t="s">
        <v>229</v>
      </c>
      <c r="E67" s="35"/>
      <c r="F67" s="36">
        <v>412884</v>
      </c>
      <c r="G67" s="4"/>
      <c r="H67" s="37"/>
      <c r="I67" s="38"/>
      <c r="J67" s="40"/>
      <c r="K67" s="40"/>
      <c r="L67" s="41"/>
      <c r="M67" s="42"/>
      <c r="N67" s="38"/>
      <c r="O67" s="39"/>
      <c r="P67" s="40"/>
      <c r="Q67" s="40"/>
      <c r="R67" s="41"/>
      <c r="S67" s="42"/>
      <c r="T67" s="38"/>
      <c r="U67" s="39"/>
      <c r="V67" s="40"/>
      <c r="W67" s="40"/>
      <c r="X67" s="41"/>
      <c r="Y67" s="42"/>
      <c r="Z67" s="38"/>
      <c r="AA67" s="39"/>
      <c r="AB67" s="40"/>
      <c r="AC67" s="40"/>
      <c r="AD67" s="41"/>
      <c r="AE67" s="42"/>
      <c r="AF67" s="38"/>
      <c r="AG67" s="39"/>
      <c r="AH67" s="40"/>
      <c r="AI67" s="40"/>
      <c r="AJ67" s="41"/>
      <c r="AK67" s="42"/>
      <c r="AL67" s="38"/>
      <c r="AM67" s="39"/>
      <c r="AN67" s="40"/>
      <c r="AO67" s="40"/>
      <c r="AP67" s="41"/>
      <c r="AQ67" s="42"/>
      <c r="AR67" s="38"/>
      <c r="AS67" s="39"/>
      <c r="AT67" s="40"/>
      <c r="AU67" s="40"/>
      <c r="AV67" s="41"/>
      <c r="AW67" s="42"/>
      <c r="AX67" s="38"/>
      <c r="AY67" s="39"/>
      <c r="AZ67" s="40"/>
      <c r="BA67" s="40"/>
      <c r="BB67" s="41"/>
      <c r="BC67" s="42"/>
      <c r="BD67" s="38"/>
      <c r="BE67" s="39"/>
      <c r="BF67" s="40"/>
      <c r="BG67" s="40"/>
      <c r="BH67" s="41"/>
      <c r="BI67" s="42"/>
      <c r="BJ67" s="38"/>
      <c r="BK67" s="39"/>
      <c r="BL67" s="40"/>
      <c r="BM67" s="40"/>
      <c r="BN67" s="41"/>
      <c r="BO67" s="42"/>
      <c r="BP67" s="38"/>
      <c r="BQ67" s="39"/>
      <c r="BR67" s="40"/>
      <c r="BS67" s="40"/>
      <c r="BT67" s="41"/>
      <c r="BU67" s="42"/>
      <c r="BV67" s="38"/>
      <c r="BW67" s="39"/>
      <c r="BX67" s="40"/>
      <c r="BY67" s="40"/>
      <c r="BZ67" s="41"/>
      <c r="CA67" s="42"/>
      <c r="CB67" s="38"/>
      <c r="CC67" s="39"/>
      <c r="CD67" s="40"/>
      <c r="CE67" s="40"/>
      <c r="CF67" s="41"/>
      <c r="CG67" s="42"/>
      <c r="CH67" s="38"/>
      <c r="CI67" s="39"/>
      <c r="CJ67" s="40"/>
      <c r="CK67" s="40"/>
      <c r="CL67" s="41"/>
      <c r="CM67" s="42"/>
      <c r="CN67" s="38"/>
      <c r="CO67" s="39"/>
      <c r="CP67" s="40"/>
      <c r="CQ67" s="40"/>
      <c r="CR67" s="41"/>
      <c r="CS67" s="42"/>
      <c r="CT67" s="38"/>
      <c r="CU67" s="39"/>
      <c r="CV67" s="40"/>
      <c r="CW67" s="40"/>
      <c r="CX67" s="41"/>
      <c r="CY67" s="42"/>
      <c r="CZ67" s="38"/>
      <c r="DA67" s="39"/>
      <c r="DB67" s="40"/>
      <c r="DC67" s="40"/>
      <c r="DD67" s="41"/>
      <c r="DE67" s="42"/>
      <c r="DF67" s="38"/>
      <c r="DG67" s="39"/>
      <c r="DH67" s="40"/>
      <c r="DI67" s="40"/>
      <c r="DJ67" s="41"/>
      <c r="DK67" s="42"/>
      <c r="DL67" s="38"/>
      <c r="DM67" s="39"/>
      <c r="DN67" s="40"/>
      <c r="DO67" s="40"/>
      <c r="DP67" s="41"/>
      <c r="DQ67" s="42"/>
      <c r="DR67" s="38"/>
      <c r="DS67" s="39"/>
      <c r="DT67" s="40"/>
      <c r="DU67" s="40"/>
      <c r="DV67" s="41"/>
      <c r="DW67" s="42"/>
      <c r="DX67" s="38"/>
      <c r="DY67" s="39"/>
      <c r="DZ67" s="40"/>
      <c r="EA67" s="40"/>
      <c r="EB67" s="41"/>
      <c r="EC67" s="42"/>
      <c r="ED67" s="38"/>
      <c r="EE67" s="39"/>
      <c r="EF67" s="40"/>
      <c r="EG67" s="40"/>
      <c r="EH67" s="41"/>
      <c r="EI67" s="42"/>
      <c r="EJ67" s="38"/>
      <c r="EK67" s="39"/>
      <c r="EL67" s="40"/>
      <c r="EM67" s="40"/>
      <c r="EN67" s="41"/>
      <c r="EO67" s="42"/>
      <c r="EP67" s="38"/>
      <c r="EQ67" s="39"/>
      <c r="ER67" s="40"/>
      <c r="ES67" s="40"/>
      <c r="ET67" s="41"/>
      <c r="EU67" s="42"/>
      <c r="EV67" s="38"/>
      <c r="EW67" s="39"/>
      <c r="EX67" s="40"/>
      <c r="EY67" s="40"/>
      <c r="EZ67" s="41"/>
      <c r="FA67" s="42"/>
      <c r="FB67" s="38"/>
      <c r="FC67" s="39"/>
      <c r="FD67" s="40"/>
      <c r="FE67" s="40"/>
      <c r="FF67" s="41"/>
      <c r="FG67" s="42"/>
      <c r="FH67" s="38"/>
      <c r="FI67" s="39"/>
      <c r="FJ67" s="40"/>
      <c r="FK67" s="40"/>
      <c r="FL67" s="41"/>
      <c r="FM67" s="42"/>
      <c r="FN67" s="38"/>
      <c r="FO67" s="39"/>
      <c r="FP67" s="40"/>
      <c r="FQ67" s="40"/>
      <c r="FR67" s="41"/>
      <c r="FS67" s="42"/>
      <c r="FT67" s="38"/>
      <c r="FU67" s="39"/>
      <c r="FV67" s="40"/>
      <c r="FW67" s="40"/>
      <c r="FX67" s="41"/>
      <c r="FY67" s="42"/>
      <c r="FZ67" s="38"/>
      <c r="GA67" s="39"/>
      <c r="GB67" s="40"/>
      <c r="GC67" s="40"/>
      <c r="GD67" s="41"/>
      <c r="GE67" s="42"/>
      <c r="GF67" s="38"/>
      <c r="GG67" s="39"/>
      <c r="GH67" s="40"/>
      <c r="GI67" s="40"/>
      <c r="GJ67" s="41"/>
      <c r="GK67" s="42"/>
      <c r="GL67" s="38"/>
      <c r="GM67" s="39"/>
      <c r="GN67" s="40"/>
      <c r="GO67" s="40"/>
      <c r="GP67" s="41"/>
      <c r="GQ67" s="42"/>
      <c r="GR67" s="38"/>
      <c r="GS67" s="39"/>
      <c r="GT67" s="40"/>
      <c r="GU67" s="40"/>
      <c r="GV67" s="41"/>
      <c r="GW67" s="42"/>
      <c r="GX67" s="38"/>
      <c r="GY67" s="39"/>
      <c r="GZ67" s="40"/>
      <c r="HA67" s="40"/>
      <c r="HB67" s="41"/>
      <c r="HC67" s="42"/>
      <c r="HD67" s="38"/>
      <c r="HE67" s="39"/>
      <c r="HF67" s="40"/>
      <c r="HG67" s="40"/>
      <c r="HH67" s="41"/>
      <c r="HI67" s="42"/>
      <c r="HJ67" s="38"/>
      <c r="HK67" s="39"/>
      <c r="HL67" s="40"/>
      <c r="HM67" s="40"/>
      <c r="HN67" s="41"/>
      <c r="HO67" s="42"/>
      <c r="HP67" s="38"/>
      <c r="HQ67" s="39"/>
      <c r="HR67" s="40"/>
      <c r="HS67" s="40"/>
      <c r="HT67" s="41"/>
      <c r="HU67" s="42"/>
      <c r="HV67" s="38"/>
      <c r="HW67" s="39"/>
      <c r="HX67" s="40"/>
      <c r="HY67" s="40"/>
      <c r="HZ67" s="41"/>
      <c r="IA67" s="42"/>
      <c r="IB67" s="38"/>
      <c r="IC67" s="39"/>
      <c r="ID67" s="40"/>
      <c r="IE67" s="40"/>
      <c r="IF67" s="41"/>
      <c r="IG67" s="42"/>
      <c r="IH67" s="38"/>
      <c r="II67" s="39"/>
      <c r="IJ67" s="40"/>
      <c r="IK67" s="40"/>
      <c r="IL67" s="41"/>
      <c r="IM67" s="42"/>
      <c r="IN67" s="38"/>
      <c r="IO67" s="39"/>
    </row>
    <row r="68" spans="1:249" s="43" customFormat="1" ht="12.75">
      <c r="A68" s="3" t="s">
        <v>54</v>
      </c>
      <c r="B68" s="34" t="s">
        <v>59</v>
      </c>
      <c r="C68" s="35">
        <v>2006</v>
      </c>
      <c r="D68" s="35" t="s">
        <v>230</v>
      </c>
      <c r="E68" s="35"/>
      <c r="F68" s="36">
        <v>377692</v>
      </c>
      <c r="G68" s="4"/>
      <c r="H68" s="37"/>
      <c r="I68" s="38"/>
      <c r="J68" s="40"/>
      <c r="K68" s="40"/>
      <c r="L68" s="41"/>
      <c r="M68" s="42"/>
      <c r="N68" s="38"/>
      <c r="O68" s="39"/>
      <c r="P68" s="40"/>
      <c r="Q68" s="40"/>
      <c r="R68" s="41"/>
      <c r="S68" s="42"/>
      <c r="T68" s="38"/>
      <c r="U68" s="39"/>
      <c r="V68" s="40"/>
      <c r="W68" s="40"/>
      <c r="X68" s="41"/>
      <c r="Y68" s="42"/>
      <c r="Z68" s="38"/>
      <c r="AA68" s="39"/>
      <c r="AB68" s="40"/>
      <c r="AC68" s="40"/>
      <c r="AD68" s="41"/>
      <c r="AE68" s="42"/>
      <c r="AF68" s="38"/>
      <c r="AG68" s="39"/>
      <c r="AH68" s="40"/>
      <c r="AI68" s="40"/>
      <c r="AJ68" s="41"/>
      <c r="AK68" s="42"/>
      <c r="AL68" s="38"/>
      <c r="AM68" s="39"/>
      <c r="AN68" s="40"/>
      <c r="AO68" s="40"/>
      <c r="AP68" s="41"/>
      <c r="AQ68" s="42"/>
      <c r="AR68" s="38"/>
      <c r="AS68" s="39"/>
      <c r="AT68" s="40"/>
      <c r="AU68" s="40"/>
      <c r="AV68" s="41"/>
      <c r="AW68" s="42"/>
      <c r="AX68" s="38"/>
      <c r="AY68" s="39"/>
      <c r="AZ68" s="40"/>
      <c r="BA68" s="40"/>
      <c r="BB68" s="41"/>
      <c r="BC68" s="42"/>
      <c r="BD68" s="38"/>
      <c r="BE68" s="39"/>
      <c r="BF68" s="40"/>
      <c r="BG68" s="40"/>
      <c r="BH68" s="41"/>
      <c r="BI68" s="42"/>
      <c r="BJ68" s="38"/>
      <c r="BK68" s="39"/>
      <c r="BL68" s="40"/>
      <c r="BM68" s="40"/>
      <c r="BN68" s="41"/>
      <c r="BO68" s="42"/>
      <c r="BP68" s="38"/>
      <c r="BQ68" s="39"/>
      <c r="BR68" s="40"/>
      <c r="BS68" s="40"/>
      <c r="BT68" s="41"/>
      <c r="BU68" s="42"/>
      <c r="BV68" s="38"/>
      <c r="BW68" s="39"/>
      <c r="BX68" s="40"/>
      <c r="BY68" s="40"/>
      <c r="BZ68" s="41"/>
      <c r="CA68" s="42"/>
      <c r="CB68" s="38"/>
      <c r="CC68" s="39"/>
      <c r="CD68" s="40"/>
      <c r="CE68" s="40"/>
      <c r="CF68" s="41"/>
      <c r="CG68" s="42"/>
      <c r="CH68" s="38"/>
      <c r="CI68" s="39"/>
      <c r="CJ68" s="40"/>
      <c r="CK68" s="40"/>
      <c r="CL68" s="41"/>
      <c r="CM68" s="42"/>
      <c r="CN68" s="38"/>
      <c r="CO68" s="39"/>
      <c r="CP68" s="40"/>
      <c r="CQ68" s="40"/>
      <c r="CR68" s="41"/>
      <c r="CS68" s="42"/>
      <c r="CT68" s="38"/>
      <c r="CU68" s="39"/>
      <c r="CV68" s="40"/>
      <c r="CW68" s="40"/>
      <c r="CX68" s="41"/>
      <c r="CY68" s="42"/>
      <c r="CZ68" s="38"/>
      <c r="DA68" s="39"/>
      <c r="DB68" s="40"/>
      <c r="DC68" s="40"/>
      <c r="DD68" s="41"/>
      <c r="DE68" s="42"/>
      <c r="DF68" s="38"/>
      <c r="DG68" s="39"/>
      <c r="DH68" s="40"/>
      <c r="DI68" s="40"/>
      <c r="DJ68" s="41"/>
      <c r="DK68" s="42"/>
      <c r="DL68" s="38"/>
      <c r="DM68" s="39"/>
      <c r="DN68" s="40"/>
      <c r="DO68" s="40"/>
      <c r="DP68" s="41"/>
      <c r="DQ68" s="42"/>
      <c r="DR68" s="38"/>
      <c r="DS68" s="39"/>
      <c r="DT68" s="40"/>
      <c r="DU68" s="40"/>
      <c r="DV68" s="41"/>
      <c r="DW68" s="42"/>
      <c r="DX68" s="38"/>
      <c r="DY68" s="39"/>
      <c r="DZ68" s="40"/>
      <c r="EA68" s="40"/>
      <c r="EB68" s="41"/>
      <c r="EC68" s="42"/>
      <c r="ED68" s="38"/>
      <c r="EE68" s="39"/>
      <c r="EF68" s="40"/>
      <c r="EG68" s="40"/>
      <c r="EH68" s="41"/>
      <c r="EI68" s="42"/>
      <c r="EJ68" s="38"/>
      <c r="EK68" s="39"/>
      <c r="EL68" s="40"/>
      <c r="EM68" s="40"/>
      <c r="EN68" s="41"/>
      <c r="EO68" s="42"/>
      <c r="EP68" s="38"/>
      <c r="EQ68" s="39"/>
      <c r="ER68" s="40"/>
      <c r="ES68" s="40"/>
      <c r="ET68" s="41"/>
      <c r="EU68" s="42"/>
      <c r="EV68" s="38"/>
      <c r="EW68" s="39"/>
      <c r="EX68" s="40"/>
      <c r="EY68" s="40"/>
      <c r="EZ68" s="41"/>
      <c r="FA68" s="42"/>
      <c r="FB68" s="38"/>
      <c r="FC68" s="39"/>
      <c r="FD68" s="40"/>
      <c r="FE68" s="40"/>
      <c r="FF68" s="41"/>
      <c r="FG68" s="42"/>
      <c r="FH68" s="38"/>
      <c r="FI68" s="39"/>
      <c r="FJ68" s="40"/>
      <c r="FK68" s="40"/>
      <c r="FL68" s="41"/>
      <c r="FM68" s="42"/>
      <c r="FN68" s="38"/>
      <c r="FO68" s="39"/>
      <c r="FP68" s="40"/>
      <c r="FQ68" s="40"/>
      <c r="FR68" s="41"/>
      <c r="FS68" s="42"/>
      <c r="FT68" s="38"/>
      <c r="FU68" s="39"/>
      <c r="FV68" s="40"/>
      <c r="FW68" s="40"/>
      <c r="FX68" s="41"/>
      <c r="FY68" s="42"/>
      <c r="FZ68" s="38"/>
      <c r="GA68" s="39"/>
      <c r="GB68" s="40"/>
      <c r="GC68" s="40"/>
      <c r="GD68" s="41"/>
      <c r="GE68" s="42"/>
      <c r="GF68" s="38"/>
      <c r="GG68" s="39"/>
      <c r="GH68" s="40"/>
      <c r="GI68" s="40"/>
      <c r="GJ68" s="41"/>
      <c r="GK68" s="42"/>
      <c r="GL68" s="38"/>
      <c r="GM68" s="39"/>
      <c r="GN68" s="40"/>
      <c r="GO68" s="40"/>
      <c r="GP68" s="41"/>
      <c r="GQ68" s="42"/>
      <c r="GR68" s="38"/>
      <c r="GS68" s="39"/>
      <c r="GT68" s="40"/>
      <c r="GU68" s="40"/>
      <c r="GV68" s="41"/>
      <c r="GW68" s="42"/>
      <c r="GX68" s="38"/>
      <c r="GY68" s="39"/>
      <c r="GZ68" s="40"/>
      <c r="HA68" s="40"/>
      <c r="HB68" s="41"/>
      <c r="HC68" s="42"/>
      <c r="HD68" s="38"/>
      <c r="HE68" s="39"/>
      <c r="HF68" s="40"/>
      <c r="HG68" s="40"/>
      <c r="HH68" s="41"/>
      <c r="HI68" s="42"/>
      <c r="HJ68" s="38"/>
      <c r="HK68" s="39"/>
      <c r="HL68" s="40"/>
      <c r="HM68" s="40"/>
      <c r="HN68" s="41"/>
      <c r="HO68" s="42"/>
      <c r="HP68" s="38"/>
      <c r="HQ68" s="39"/>
      <c r="HR68" s="40"/>
      <c r="HS68" s="40"/>
      <c r="HT68" s="41"/>
      <c r="HU68" s="42"/>
      <c r="HV68" s="38"/>
      <c r="HW68" s="39"/>
      <c r="HX68" s="40"/>
      <c r="HY68" s="40"/>
      <c r="HZ68" s="41"/>
      <c r="IA68" s="42"/>
      <c r="IB68" s="38"/>
      <c r="IC68" s="39"/>
      <c r="ID68" s="40"/>
      <c r="IE68" s="40"/>
      <c r="IF68" s="41"/>
      <c r="IG68" s="42"/>
      <c r="IH68" s="38"/>
      <c r="II68" s="39"/>
      <c r="IJ68" s="40"/>
      <c r="IK68" s="40"/>
      <c r="IL68" s="41"/>
      <c r="IM68" s="42"/>
      <c r="IN68" s="38"/>
      <c r="IO68" s="39"/>
    </row>
    <row r="69" spans="1:249" s="43" customFormat="1" ht="12.75">
      <c r="A69" s="3" t="s">
        <v>55</v>
      </c>
      <c r="B69" s="34" t="s">
        <v>60</v>
      </c>
      <c r="C69" s="35">
        <v>2006</v>
      </c>
      <c r="D69" s="35" t="s">
        <v>231</v>
      </c>
      <c r="E69" s="35"/>
      <c r="F69" s="36">
        <v>18643</v>
      </c>
      <c r="G69" s="4"/>
      <c r="H69" s="37"/>
      <c r="I69" s="38"/>
      <c r="J69" s="40"/>
      <c r="K69" s="40"/>
      <c r="L69" s="41"/>
      <c r="M69" s="42"/>
      <c r="N69" s="38"/>
      <c r="O69" s="39"/>
      <c r="P69" s="40"/>
      <c r="Q69" s="40"/>
      <c r="R69" s="41"/>
      <c r="S69" s="42"/>
      <c r="T69" s="38"/>
      <c r="U69" s="39"/>
      <c r="V69" s="40"/>
      <c r="W69" s="40"/>
      <c r="X69" s="41"/>
      <c r="Y69" s="42"/>
      <c r="Z69" s="38"/>
      <c r="AA69" s="39"/>
      <c r="AB69" s="40"/>
      <c r="AC69" s="40"/>
      <c r="AD69" s="41"/>
      <c r="AE69" s="42"/>
      <c r="AF69" s="38"/>
      <c r="AG69" s="39"/>
      <c r="AH69" s="40"/>
      <c r="AI69" s="40"/>
      <c r="AJ69" s="41"/>
      <c r="AK69" s="42"/>
      <c r="AL69" s="38"/>
      <c r="AM69" s="39"/>
      <c r="AN69" s="40"/>
      <c r="AO69" s="40"/>
      <c r="AP69" s="41"/>
      <c r="AQ69" s="42"/>
      <c r="AR69" s="38"/>
      <c r="AS69" s="39"/>
      <c r="AT69" s="40"/>
      <c r="AU69" s="40"/>
      <c r="AV69" s="41"/>
      <c r="AW69" s="42"/>
      <c r="AX69" s="38"/>
      <c r="AY69" s="39"/>
      <c r="AZ69" s="40"/>
      <c r="BA69" s="40"/>
      <c r="BB69" s="41"/>
      <c r="BC69" s="42"/>
      <c r="BD69" s="38"/>
      <c r="BE69" s="39"/>
      <c r="BF69" s="40"/>
      <c r="BG69" s="40"/>
      <c r="BH69" s="41"/>
      <c r="BI69" s="42"/>
      <c r="BJ69" s="38"/>
      <c r="BK69" s="39"/>
      <c r="BL69" s="40"/>
      <c r="BM69" s="40"/>
      <c r="BN69" s="41"/>
      <c r="BO69" s="42"/>
      <c r="BP69" s="38"/>
      <c r="BQ69" s="39"/>
      <c r="BR69" s="40"/>
      <c r="BS69" s="40"/>
      <c r="BT69" s="41"/>
      <c r="BU69" s="42"/>
      <c r="BV69" s="38"/>
      <c r="BW69" s="39"/>
      <c r="BX69" s="40"/>
      <c r="BY69" s="40"/>
      <c r="BZ69" s="41"/>
      <c r="CA69" s="42"/>
      <c r="CB69" s="38"/>
      <c r="CC69" s="39"/>
      <c r="CD69" s="40"/>
      <c r="CE69" s="40"/>
      <c r="CF69" s="41"/>
      <c r="CG69" s="42"/>
      <c r="CH69" s="38"/>
      <c r="CI69" s="39"/>
      <c r="CJ69" s="40"/>
      <c r="CK69" s="40"/>
      <c r="CL69" s="41"/>
      <c r="CM69" s="42"/>
      <c r="CN69" s="38"/>
      <c r="CO69" s="39"/>
      <c r="CP69" s="40"/>
      <c r="CQ69" s="40"/>
      <c r="CR69" s="41"/>
      <c r="CS69" s="42"/>
      <c r="CT69" s="38"/>
      <c r="CU69" s="39"/>
      <c r="CV69" s="40"/>
      <c r="CW69" s="40"/>
      <c r="CX69" s="41"/>
      <c r="CY69" s="42"/>
      <c r="CZ69" s="38"/>
      <c r="DA69" s="39"/>
      <c r="DB69" s="40"/>
      <c r="DC69" s="40"/>
      <c r="DD69" s="41"/>
      <c r="DE69" s="42"/>
      <c r="DF69" s="38"/>
      <c r="DG69" s="39"/>
      <c r="DH69" s="40"/>
      <c r="DI69" s="40"/>
      <c r="DJ69" s="41"/>
      <c r="DK69" s="42"/>
      <c r="DL69" s="38"/>
      <c r="DM69" s="39"/>
      <c r="DN69" s="40"/>
      <c r="DO69" s="40"/>
      <c r="DP69" s="41"/>
      <c r="DQ69" s="42"/>
      <c r="DR69" s="38"/>
      <c r="DS69" s="39"/>
      <c r="DT69" s="40"/>
      <c r="DU69" s="40"/>
      <c r="DV69" s="41"/>
      <c r="DW69" s="42"/>
      <c r="DX69" s="38"/>
      <c r="DY69" s="39"/>
      <c r="DZ69" s="40"/>
      <c r="EA69" s="40"/>
      <c r="EB69" s="41"/>
      <c r="EC69" s="42"/>
      <c r="ED69" s="38"/>
      <c r="EE69" s="39"/>
      <c r="EF69" s="40"/>
      <c r="EG69" s="40"/>
      <c r="EH69" s="41"/>
      <c r="EI69" s="42"/>
      <c r="EJ69" s="38"/>
      <c r="EK69" s="39"/>
      <c r="EL69" s="40"/>
      <c r="EM69" s="40"/>
      <c r="EN69" s="41"/>
      <c r="EO69" s="42"/>
      <c r="EP69" s="38"/>
      <c r="EQ69" s="39"/>
      <c r="ER69" s="40"/>
      <c r="ES69" s="40"/>
      <c r="ET69" s="41"/>
      <c r="EU69" s="42"/>
      <c r="EV69" s="38"/>
      <c r="EW69" s="39"/>
      <c r="EX69" s="40"/>
      <c r="EY69" s="40"/>
      <c r="EZ69" s="41"/>
      <c r="FA69" s="42"/>
      <c r="FB69" s="38"/>
      <c r="FC69" s="39"/>
      <c r="FD69" s="40"/>
      <c r="FE69" s="40"/>
      <c r="FF69" s="41"/>
      <c r="FG69" s="42"/>
      <c r="FH69" s="38"/>
      <c r="FI69" s="39"/>
      <c r="FJ69" s="40"/>
      <c r="FK69" s="40"/>
      <c r="FL69" s="41"/>
      <c r="FM69" s="42"/>
      <c r="FN69" s="38"/>
      <c r="FO69" s="39"/>
      <c r="FP69" s="40"/>
      <c r="FQ69" s="40"/>
      <c r="FR69" s="41"/>
      <c r="FS69" s="42"/>
      <c r="FT69" s="38"/>
      <c r="FU69" s="39"/>
      <c r="FV69" s="40"/>
      <c r="FW69" s="40"/>
      <c r="FX69" s="41"/>
      <c r="FY69" s="42"/>
      <c r="FZ69" s="38"/>
      <c r="GA69" s="39"/>
      <c r="GB69" s="40"/>
      <c r="GC69" s="40"/>
      <c r="GD69" s="41"/>
      <c r="GE69" s="42"/>
      <c r="GF69" s="38"/>
      <c r="GG69" s="39"/>
      <c r="GH69" s="40"/>
      <c r="GI69" s="40"/>
      <c r="GJ69" s="41"/>
      <c r="GK69" s="42"/>
      <c r="GL69" s="38"/>
      <c r="GM69" s="39"/>
      <c r="GN69" s="40"/>
      <c r="GO69" s="40"/>
      <c r="GP69" s="41"/>
      <c r="GQ69" s="42"/>
      <c r="GR69" s="38"/>
      <c r="GS69" s="39"/>
      <c r="GT69" s="40"/>
      <c r="GU69" s="40"/>
      <c r="GV69" s="41"/>
      <c r="GW69" s="42"/>
      <c r="GX69" s="38"/>
      <c r="GY69" s="39"/>
      <c r="GZ69" s="40"/>
      <c r="HA69" s="40"/>
      <c r="HB69" s="41"/>
      <c r="HC69" s="42"/>
      <c r="HD69" s="38"/>
      <c r="HE69" s="39"/>
      <c r="HF69" s="40"/>
      <c r="HG69" s="40"/>
      <c r="HH69" s="41"/>
      <c r="HI69" s="42"/>
      <c r="HJ69" s="38"/>
      <c r="HK69" s="39"/>
      <c r="HL69" s="40"/>
      <c r="HM69" s="40"/>
      <c r="HN69" s="41"/>
      <c r="HO69" s="42"/>
      <c r="HP69" s="38"/>
      <c r="HQ69" s="39"/>
      <c r="HR69" s="40"/>
      <c r="HS69" s="40"/>
      <c r="HT69" s="41"/>
      <c r="HU69" s="42"/>
      <c r="HV69" s="38"/>
      <c r="HW69" s="39"/>
      <c r="HX69" s="40"/>
      <c r="HY69" s="40"/>
      <c r="HZ69" s="41"/>
      <c r="IA69" s="42"/>
      <c r="IB69" s="38"/>
      <c r="IC69" s="39"/>
      <c r="ID69" s="40"/>
      <c r="IE69" s="40"/>
      <c r="IF69" s="41"/>
      <c r="IG69" s="42"/>
      <c r="IH69" s="38"/>
      <c r="II69" s="39"/>
      <c r="IJ69" s="40"/>
      <c r="IK69" s="40"/>
      <c r="IL69" s="41"/>
      <c r="IM69" s="42"/>
      <c r="IN69" s="38"/>
      <c r="IO69" s="39"/>
    </row>
    <row r="70" spans="1:249" s="43" customFormat="1" ht="12.75">
      <c r="A70" s="3" t="s">
        <v>62</v>
      </c>
      <c r="B70" s="34" t="s">
        <v>63</v>
      </c>
      <c r="C70" s="35">
        <v>2006</v>
      </c>
      <c r="D70" s="35" t="s">
        <v>232</v>
      </c>
      <c r="E70" s="35"/>
      <c r="F70" s="36">
        <v>158814</v>
      </c>
      <c r="G70" s="4"/>
      <c r="H70" s="37"/>
      <c r="I70" s="38"/>
      <c r="J70" s="40"/>
      <c r="K70" s="40"/>
      <c r="L70" s="41"/>
      <c r="M70" s="42"/>
      <c r="N70" s="38"/>
      <c r="O70" s="39"/>
      <c r="P70" s="40"/>
      <c r="Q70" s="40"/>
      <c r="R70" s="41"/>
      <c r="S70" s="42"/>
      <c r="T70" s="38"/>
      <c r="U70" s="39"/>
      <c r="V70" s="40"/>
      <c r="W70" s="40"/>
      <c r="X70" s="41"/>
      <c r="Y70" s="42"/>
      <c r="Z70" s="38"/>
      <c r="AA70" s="39"/>
      <c r="AB70" s="40"/>
      <c r="AC70" s="40"/>
      <c r="AD70" s="41"/>
      <c r="AE70" s="42"/>
      <c r="AF70" s="38"/>
      <c r="AG70" s="39"/>
      <c r="AH70" s="40"/>
      <c r="AI70" s="40"/>
      <c r="AJ70" s="41"/>
      <c r="AK70" s="42"/>
      <c r="AL70" s="38"/>
      <c r="AM70" s="39"/>
      <c r="AN70" s="40"/>
      <c r="AO70" s="40"/>
      <c r="AP70" s="41"/>
      <c r="AQ70" s="42"/>
      <c r="AR70" s="38"/>
      <c r="AS70" s="39"/>
      <c r="AT70" s="40"/>
      <c r="AU70" s="40"/>
      <c r="AV70" s="41"/>
      <c r="AW70" s="42"/>
      <c r="AX70" s="38"/>
      <c r="AY70" s="39"/>
      <c r="AZ70" s="40"/>
      <c r="BA70" s="40"/>
      <c r="BB70" s="41"/>
      <c r="BC70" s="42"/>
      <c r="BD70" s="38"/>
      <c r="BE70" s="39"/>
      <c r="BF70" s="40"/>
      <c r="BG70" s="40"/>
      <c r="BH70" s="41"/>
      <c r="BI70" s="42"/>
      <c r="BJ70" s="38"/>
      <c r="BK70" s="39"/>
      <c r="BL70" s="40"/>
      <c r="BM70" s="40"/>
      <c r="BN70" s="41"/>
      <c r="BO70" s="42"/>
      <c r="BP70" s="38"/>
      <c r="BQ70" s="39"/>
      <c r="BR70" s="40"/>
      <c r="BS70" s="40"/>
      <c r="BT70" s="41"/>
      <c r="BU70" s="42"/>
      <c r="BV70" s="38"/>
      <c r="BW70" s="39"/>
      <c r="BX70" s="40"/>
      <c r="BY70" s="40"/>
      <c r="BZ70" s="41"/>
      <c r="CA70" s="42"/>
      <c r="CB70" s="38"/>
      <c r="CC70" s="39"/>
      <c r="CD70" s="40"/>
      <c r="CE70" s="40"/>
      <c r="CF70" s="41"/>
      <c r="CG70" s="42"/>
      <c r="CH70" s="38"/>
      <c r="CI70" s="39"/>
      <c r="CJ70" s="40"/>
      <c r="CK70" s="40"/>
      <c r="CL70" s="41"/>
      <c r="CM70" s="42"/>
      <c r="CN70" s="38"/>
      <c r="CO70" s="39"/>
      <c r="CP70" s="40"/>
      <c r="CQ70" s="40"/>
      <c r="CR70" s="41"/>
      <c r="CS70" s="42"/>
      <c r="CT70" s="38"/>
      <c r="CU70" s="39"/>
      <c r="CV70" s="40"/>
      <c r="CW70" s="40"/>
      <c r="CX70" s="41"/>
      <c r="CY70" s="42"/>
      <c r="CZ70" s="38"/>
      <c r="DA70" s="39"/>
      <c r="DB70" s="40"/>
      <c r="DC70" s="40"/>
      <c r="DD70" s="41"/>
      <c r="DE70" s="42"/>
      <c r="DF70" s="38"/>
      <c r="DG70" s="39"/>
      <c r="DH70" s="40"/>
      <c r="DI70" s="40"/>
      <c r="DJ70" s="41"/>
      <c r="DK70" s="42"/>
      <c r="DL70" s="38"/>
      <c r="DM70" s="39"/>
      <c r="DN70" s="40"/>
      <c r="DO70" s="40"/>
      <c r="DP70" s="41"/>
      <c r="DQ70" s="42"/>
      <c r="DR70" s="38"/>
      <c r="DS70" s="39"/>
      <c r="DT70" s="40"/>
      <c r="DU70" s="40"/>
      <c r="DV70" s="41"/>
      <c r="DW70" s="42"/>
      <c r="DX70" s="38"/>
      <c r="DY70" s="39"/>
      <c r="DZ70" s="40"/>
      <c r="EA70" s="40"/>
      <c r="EB70" s="41"/>
      <c r="EC70" s="42"/>
      <c r="ED70" s="38"/>
      <c r="EE70" s="39"/>
      <c r="EF70" s="40"/>
      <c r="EG70" s="40"/>
      <c r="EH70" s="41"/>
      <c r="EI70" s="42"/>
      <c r="EJ70" s="38"/>
      <c r="EK70" s="39"/>
      <c r="EL70" s="40"/>
      <c r="EM70" s="40"/>
      <c r="EN70" s="41"/>
      <c r="EO70" s="42"/>
      <c r="EP70" s="38"/>
      <c r="EQ70" s="39"/>
      <c r="ER70" s="40"/>
      <c r="ES70" s="40"/>
      <c r="ET70" s="41"/>
      <c r="EU70" s="42"/>
      <c r="EV70" s="38"/>
      <c r="EW70" s="39"/>
      <c r="EX70" s="40"/>
      <c r="EY70" s="40"/>
      <c r="EZ70" s="41"/>
      <c r="FA70" s="42"/>
      <c r="FB70" s="38"/>
      <c r="FC70" s="39"/>
      <c r="FD70" s="40"/>
      <c r="FE70" s="40"/>
      <c r="FF70" s="41"/>
      <c r="FG70" s="42"/>
      <c r="FH70" s="38"/>
      <c r="FI70" s="39"/>
      <c r="FJ70" s="40"/>
      <c r="FK70" s="40"/>
      <c r="FL70" s="41"/>
      <c r="FM70" s="42"/>
      <c r="FN70" s="38"/>
      <c r="FO70" s="39"/>
      <c r="FP70" s="40"/>
      <c r="FQ70" s="40"/>
      <c r="FR70" s="41"/>
      <c r="FS70" s="42"/>
      <c r="FT70" s="38"/>
      <c r="FU70" s="39"/>
      <c r="FV70" s="40"/>
      <c r="FW70" s="40"/>
      <c r="FX70" s="41"/>
      <c r="FY70" s="42"/>
      <c r="FZ70" s="38"/>
      <c r="GA70" s="39"/>
      <c r="GB70" s="40"/>
      <c r="GC70" s="40"/>
      <c r="GD70" s="41"/>
      <c r="GE70" s="42"/>
      <c r="GF70" s="38"/>
      <c r="GG70" s="39"/>
      <c r="GH70" s="40"/>
      <c r="GI70" s="40"/>
      <c r="GJ70" s="41"/>
      <c r="GK70" s="42"/>
      <c r="GL70" s="38"/>
      <c r="GM70" s="39"/>
      <c r="GN70" s="40"/>
      <c r="GO70" s="40"/>
      <c r="GP70" s="41"/>
      <c r="GQ70" s="42"/>
      <c r="GR70" s="38"/>
      <c r="GS70" s="39"/>
      <c r="GT70" s="40"/>
      <c r="GU70" s="40"/>
      <c r="GV70" s="41"/>
      <c r="GW70" s="42"/>
      <c r="GX70" s="38"/>
      <c r="GY70" s="39"/>
      <c r="GZ70" s="40"/>
      <c r="HA70" s="40"/>
      <c r="HB70" s="41"/>
      <c r="HC70" s="42"/>
      <c r="HD70" s="38"/>
      <c r="HE70" s="39"/>
      <c r="HF70" s="40"/>
      <c r="HG70" s="40"/>
      <c r="HH70" s="41"/>
      <c r="HI70" s="42"/>
      <c r="HJ70" s="38"/>
      <c r="HK70" s="39"/>
      <c r="HL70" s="40"/>
      <c r="HM70" s="40"/>
      <c r="HN70" s="41"/>
      <c r="HO70" s="42"/>
      <c r="HP70" s="38"/>
      <c r="HQ70" s="39"/>
      <c r="HR70" s="40"/>
      <c r="HS70" s="40"/>
      <c r="HT70" s="41"/>
      <c r="HU70" s="42"/>
      <c r="HV70" s="38"/>
      <c r="HW70" s="39"/>
      <c r="HX70" s="40"/>
      <c r="HY70" s="40"/>
      <c r="HZ70" s="41"/>
      <c r="IA70" s="42"/>
      <c r="IB70" s="38"/>
      <c r="IC70" s="39"/>
      <c r="ID70" s="40"/>
      <c r="IE70" s="40"/>
      <c r="IF70" s="41"/>
      <c r="IG70" s="42"/>
      <c r="IH70" s="38"/>
      <c r="II70" s="39"/>
      <c r="IJ70" s="40"/>
      <c r="IK70" s="40"/>
      <c r="IL70" s="41"/>
      <c r="IM70" s="42"/>
      <c r="IN70" s="38"/>
      <c r="IO70" s="39"/>
    </row>
    <row r="71" spans="1:249" s="43" customFormat="1" ht="12.75">
      <c r="A71" s="3" t="s">
        <v>64</v>
      </c>
      <c r="B71" s="34" t="s">
        <v>65</v>
      </c>
      <c r="C71" s="35">
        <v>2006</v>
      </c>
      <c r="D71" s="35" t="s">
        <v>233</v>
      </c>
      <c r="E71" s="35"/>
      <c r="F71" s="36">
        <v>115039</v>
      </c>
      <c r="G71" s="4"/>
      <c r="H71" s="37"/>
      <c r="I71" s="38"/>
      <c r="J71" s="40"/>
      <c r="K71" s="40"/>
      <c r="L71" s="41"/>
      <c r="M71" s="42"/>
      <c r="N71" s="38"/>
      <c r="O71" s="39"/>
      <c r="P71" s="40"/>
      <c r="Q71" s="40"/>
      <c r="R71" s="41"/>
      <c r="S71" s="42"/>
      <c r="T71" s="38"/>
      <c r="U71" s="39"/>
      <c r="V71" s="40"/>
      <c r="W71" s="40"/>
      <c r="X71" s="41"/>
      <c r="Y71" s="42"/>
      <c r="Z71" s="38"/>
      <c r="AA71" s="39"/>
      <c r="AB71" s="40"/>
      <c r="AC71" s="40"/>
      <c r="AD71" s="41"/>
      <c r="AE71" s="42"/>
      <c r="AF71" s="38"/>
      <c r="AG71" s="39"/>
      <c r="AH71" s="40"/>
      <c r="AI71" s="40"/>
      <c r="AJ71" s="41"/>
      <c r="AK71" s="42"/>
      <c r="AL71" s="38"/>
      <c r="AM71" s="39"/>
      <c r="AN71" s="40"/>
      <c r="AO71" s="40"/>
      <c r="AP71" s="41"/>
      <c r="AQ71" s="42"/>
      <c r="AR71" s="38"/>
      <c r="AS71" s="39"/>
      <c r="AT71" s="40"/>
      <c r="AU71" s="40"/>
      <c r="AV71" s="41"/>
      <c r="AW71" s="42"/>
      <c r="AX71" s="38"/>
      <c r="AY71" s="39"/>
      <c r="AZ71" s="40"/>
      <c r="BA71" s="40"/>
      <c r="BB71" s="41"/>
      <c r="BC71" s="42"/>
      <c r="BD71" s="38"/>
      <c r="BE71" s="39"/>
      <c r="BF71" s="40"/>
      <c r="BG71" s="40"/>
      <c r="BH71" s="41"/>
      <c r="BI71" s="42"/>
      <c r="BJ71" s="38"/>
      <c r="BK71" s="39"/>
      <c r="BL71" s="40"/>
      <c r="BM71" s="40"/>
      <c r="BN71" s="41"/>
      <c r="BO71" s="42"/>
      <c r="BP71" s="38"/>
      <c r="BQ71" s="39"/>
      <c r="BR71" s="40"/>
      <c r="BS71" s="40"/>
      <c r="BT71" s="41"/>
      <c r="BU71" s="42"/>
      <c r="BV71" s="38"/>
      <c r="BW71" s="39"/>
      <c r="BX71" s="40"/>
      <c r="BY71" s="40"/>
      <c r="BZ71" s="41"/>
      <c r="CA71" s="42"/>
      <c r="CB71" s="38"/>
      <c r="CC71" s="39"/>
      <c r="CD71" s="40"/>
      <c r="CE71" s="40"/>
      <c r="CF71" s="41"/>
      <c r="CG71" s="42"/>
      <c r="CH71" s="38"/>
      <c r="CI71" s="39"/>
      <c r="CJ71" s="40"/>
      <c r="CK71" s="40"/>
      <c r="CL71" s="41"/>
      <c r="CM71" s="42"/>
      <c r="CN71" s="38"/>
      <c r="CO71" s="39"/>
      <c r="CP71" s="40"/>
      <c r="CQ71" s="40"/>
      <c r="CR71" s="41"/>
      <c r="CS71" s="42"/>
      <c r="CT71" s="38"/>
      <c r="CU71" s="39"/>
      <c r="CV71" s="40"/>
      <c r="CW71" s="40"/>
      <c r="CX71" s="41"/>
      <c r="CY71" s="42"/>
      <c r="CZ71" s="38"/>
      <c r="DA71" s="39"/>
      <c r="DB71" s="40"/>
      <c r="DC71" s="40"/>
      <c r="DD71" s="41"/>
      <c r="DE71" s="42"/>
      <c r="DF71" s="38"/>
      <c r="DG71" s="39"/>
      <c r="DH71" s="40"/>
      <c r="DI71" s="40"/>
      <c r="DJ71" s="41"/>
      <c r="DK71" s="42"/>
      <c r="DL71" s="38"/>
      <c r="DM71" s="39"/>
      <c r="DN71" s="40"/>
      <c r="DO71" s="40"/>
      <c r="DP71" s="41"/>
      <c r="DQ71" s="42"/>
      <c r="DR71" s="38"/>
      <c r="DS71" s="39"/>
      <c r="DT71" s="40"/>
      <c r="DU71" s="40"/>
      <c r="DV71" s="41"/>
      <c r="DW71" s="42"/>
      <c r="DX71" s="38"/>
      <c r="DY71" s="39"/>
      <c r="DZ71" s="40"/>
      <c r="EA71" s="40"/>
      <c r="EB71" s="41"/>
      <c r="EC71" s="42"/>
      <c r="ED71" s="38"/>
      <c r="EE71" s="39"/>
      <c r="EF71" s="40"/>
      <c r="EG71" s="40"/>
      <c r="EH71" s="41"/>
      <c r="EI71" s="42"/>
      <c r="EJ71" s="38"/>
      <c r="EK71" s="39"/>
      <c r="EL71" s="40"/>
      <c r="EM71" s="40"/>
      <c r="EN71" s="41"/>
      <c r="EO71" s="42"/>
      <c r="EP71" s="38"/>
      <c r="EQ71" s="39"/>
      <c r="ER71" s="40"/>
      <c r="ES71" s="40"/>
      <c r="ET71" s="41"/>
      <c r="EU71" s="42"/>
      <c r="EV71" s="38"/>
      <c r="EW71" s="39"/>
      <c r="EX71" s="40"/>
      <c r="EY71" s="40"/>
      <c r="EZ71" s="41"/>
      <c r="FA71" s="42"/>
      <c r="FB71" s="38"/>
      <c r="FC71" s="39"/>
      <c r="FD71" s="40"/>
      <c r="FE71" s="40"/>
      <c r="FF71" s="41"/>
      <c r="FG71" s="42"/>
      <c r="FH71" s="38"/>
      <c r="FI71" s="39"/>
      <c r="FJ71" s="40"/>
      <c r="FK71" s="40"/>
      <c r="FL71" s="41"/>
      <c r="FM71" s="42"/>
      <c r="FN71" s="38"/>
      <c r="FO71" s="39"/>
      <c r="FP71" s="40"/>
      <c r="FQ71" s="40"/>
      <c r="FR71" s="41"/>
      <c r="FS71" s="42"/>
      <c r="FT71" s="38"/>
      <c r="FU71" s="39"/>
      <c r="FV71" s="40"/>
      <c r="FW71" s="40"/>
      <c r="FX71" s="41"/>
      <c r="FY71" s="42"/>
      <c r="FZ71" s="38"/>
      <c r="GA71" s="39"/>
      <c r="GB71" s="40"/>
      <c r="GC71" s="40"/>
      <c r="GD71" s="41"/>
      <c r="GE71" s="42"/>
      <c r="GF71" s="38"/>
      <c r="GG71" s="39"/>
      <c r="GH71" s="40"/>
      <c r="GI71" s="40"/>
      <c r="GJ71" s="41"/>
      <c r="GK71" s="42"/>
      <c r="GL71" s="38"/>
      <c r="GM71" s="39"/>
      <c r="GN71" s="40"/>
      <c r="GO71" s="40"/>
      <c r="GP71" s="41"/>
      <c r="GQ71" s="42"/>
      <c r="GR71" s="38"/>
      <c r="GS71" s="39"/>
      <c r="GT71" s="40"/>
      <c r="GU71" s="40"/>
      <c r="GV71" s="41"/>
      <c r="GW71" s="42"/>
      <c r="GX71" s="38"/>
      <c r="GY71" s="39"/>
      <c r="GZ71" s="40"/>
      <c r="HA71" s="40"/>
      <c r="HB71" s="41"/>
      <c r="HC71" s="42"/>
      <c r="HD71" s="38"/>
      <c r="HE71" s="39"/>
      <c r="HF71" s="40"/>
      <c r="HG71" s="40"/>
      <c r="HH71" s="41"/>
      <c r="HI71" s="42"/>
      <c r="HJ71" s="38"/>
      <c r="HK71" s="39"/>
      <c r="HL71" s="40"/>
      <c r="HM71" s="40"/>
      <c r="HN71" s="41"/>
      <c r="HO71" s="42"/>
      <c r="HP71" s="38"/>
      <c r="HQ71" s="39"/>
      <c r="HR71" s="40"/>
      <c r="HS71" s="40"/>
      <c r="HT71" s="41"/>
      <c r="HU71" s="42"/>
      <c r="HV71" s="38"/>
      <c r="HW71" s="39"/>
      <c r="HX71" s="40"/>
      <c r="HY71" s="40"/>
      <c r="HZ71" s="41"/>
      <c r="IA71" s="42"/>
      <c r="IB71" s="38"/>
      <c r="IC71" s="39"/>
      <c r="ID71" s="40"/>
      <c r="IE71" s="40"/>
      <c r="IF71" s="41"/>
      <c r="IG71" s="42"/>
      <c r="IH71" s="38"/>
      <c r="II71" s="39"/>
      <c r="IJ71" s="40"/>
      <c r="IK71" s="40"/>
      <c r="IL71" s="41"/>
      <c r="IM71" s="42"/>
      <c r="IN71" s="38"/>
      <c r="IO71" s="39"/>
    </row>
    <row r="72" spans="1:249" s="43" customFormat="1" ht="22.5">
      <c r="A72" s="3" t="s">
        <v>66</v>
      </c>
      <c r="B72" s="34" t="s">
        <v>67</v>
      </c>
      <c r="C72" s="35">
        <v>2006</v>
      </c>
      <c r="D72" s="35" t="s">
        <v>233</v>
      </c>
      <c r="E72" s="35"/>
      <c r="F72" s="36">
        <v>108175</v>
      </c>
      <c r="G72" s="4"/>
      <c r="H72" s="37"/>
      <c r="I72" s="38"/>
      <c r="J72" s="40"/>
      <c r="K72" s="40"/>
      <c r="L72" s="41"/>
      <c r="M72" s="42"/>
      <c r="N72" s="38"/>
      <c r="O72" s="39"/>
      <c r="P72" s="40"/>
      <c r="Q72" s="40"/>
      <c r="R72" s="41"/>
      <c r="S72" s="42"/>
      <c r="T72" s="38"/>
      <c r="U72" s="39"/>
      <c r="V72" s="40"/>
      <c r="W72" s="40"/>
      <c r="X72" s="41"/>
      <c r="Y72" s="42"/>
      <c r="Z72" s="38"/>
      <c r="AA72" s="39"/>
      <c r="AB72" s="40"/>
      <c r="AC72" s="40"/>
      <c r="AD72" s="41"/>
      <c r="AE72" s="42"/>
      <c r="AF72" s="38"/>
      <c r="AG72" s="39"/>
      <c r="AH72" s="40"/>
      <c r="AI72" s="40"/>
      <c r="AJ72" s="41"/>
      <c r="AK72" s="42"/>
      <c r="AL72" s="38"/>
      <c r="AM72" s="39"/>
      <c r="AN72" s="40"/>
      <c r="AO72" s="40"/>
      <c r="AP72" s="41"/>
      <c r="AQ72" s="42"/>
      <c r="AR72" s="38"/>
      <c r="AS72" s="39"/>
      <c r="AT72" s="40"/>
      <c r="AU72" s="40"/>
      <c r="AV72" s="41"/>
      <c r="AW72" s="42"/>
      <c r="AX72" s="38"/>
      <c r="AY72" s="39"/>
      <c r="AZ72" s="40"/>
      <c r="BA72" s="40"/>
      <c r="BB72" s="41"/>
      <c r="BC72" s="42"/>
      <c r="BD72" s="38"/>
      <c r="BE72" s="39"/>
      <c r="BF72" s="40"/>
      <c r="BG72" s="40"/>
      <c r="BH72" s="41"/>
      <c r="BI72" s="42"/>
      <c r="BJ72" s="38"/>
      <c r="BK72" s="39"/>
      <c r="BL72" s="40"/>
      <c r="BM72" s="40"/>
      <c r="BN72" s="41"/>
      <c r="BO72" s="42"/>
      <c r="BP72" s="38"/>
      <c r="BQ72" s="39"/>
      <c r="BR72" s="40"/>
      <c r="BS72" s="40"/>
      <c r="BT72" s="41"/>
      <c r="BU72" s="42"/>
      <c r="BV72" s="38"/>
      <c r="BW72" s="39"/>
      <c r="BX72" s="40"/>
      <c r="BY72" s="40"/>
      <c r="BZ72" s="41"/>
      <c r="CA72" s="42"/>
      <c r="CB72" s="38"/>
      <c r="CC72" s="39"/>
      <c r="CD72" s="40"/>
      <c r="CE72" s="40"/>
      <c r="CF72" s="41"/>
      <c r="CG72" s="42"/>
      <c r="CH72" s="38"/>
      <c r="CI72" s="39"/>
      <c r="CJ72" s="40"/>
      <c r="CK72" s="40"/>
      <c r="CL72" s="41"/>
      <c r="CM72" s="42"/>
      <c r="CN72" s="38"/>
      <c r="CO72" s="39"/>
      <c r="CP72" s="40"/>
      <c r="CQ72" s="40"/>
      <c r="CR72" s="41"/>
      <c r="CS72" s="42"/>
      <c r="CT72" s="38"/>
      <c r="CU72" s="39"/>
      <c r="CV72" s="40"/>
      <c r="CW72" s="40"/>
      <c r="CX72" s="41"/>
      <c r="CY72" s="42"/>
      <c r="CZ72" s="38"/>
      <c r="DA72" s="39"/>
      <c r="DB72" s="40"/>
      <c r="DC72" s="40"/>
      <c r="DD72" s="41"/>
      <c r="DE72" s="42"/>
      <c r="DF72" s="38"/>
      <c r="DG72" s="39"/>
      <c r="DH72" s="40"/>
      <c r="DI72" s="40"/>
      <c r="DJ72" s="41"/>
      <c r="DK72" s="42"/>
      <c r="DL72" s="38"/>
      <c r="DM72" s="39"/>
      <c r="DN72" s="40"/>
      <c r="DO72" s="40"/>
      <c r="DP72" s="41"/>
      <c r="DQ72" s="42"/>
      <c r="DR72" s="38"/>
      <c r="DS72" s="39"/>
      <c r="DT72" s="40"/>
      <c r="DU72" s="40"/>
      <c r="DV72" s="41"/>
      <c r="DW72" s="42"/>
      <c r="DX72" s="38"/>
      <c r="DY72" s="39"/>
      <c r="DZ72" s="40"/>
      <c r="EA72" s="40"/>
      <c r="EB72" s="41"/>
      <c r="EC72" s="42"/>
      <c r="ED72" s="38"/>
      <c r="EE72" s="39"/>
      <c r="EF72" s="40"/>
      <c r="EG72" s="40"/>
      <c r="EH72" s="41"/>
      <c r="EI72" s="42"/>
      <c r="EJ72" s="38"/>
      <c r="EK72" s="39"/>
      <c r="EL72" s="40"/>
      <c r="EM72" s="40"/>
      <c r="EN72" s="41"/>
      <c r="EO72" s="42"/>
      <c r="EP72" s="38"/>
      <c r="EQ72" s="39"/>
      <c r="ER72" s="40"/>
      <c r="ES72" s="40"/>
      <c r="ET72" s="41"/>
      <c r="EU72" s="42"/>
      <c r="EV72" s="38"/>
      <c r="EW72" s="39"/>
      <c r="EX72" s="40"/>
      <c r="EY72" s="40"/>
      <c r="EZ72" s="41"/>
      <c r="FA72" s="42"/>
      <c r="FB72" s="38"/>
      <c r="FC72" s="39"/>
      <c r="FD72" s="40"/>
      <c r="FE72" s="40"/>
      <c r="FF72" s="41"/>
      <c r="FG72" s="42"/>
      <c r="FH72" s="38"/>
      <c r="FI72" s="39"/>
      <c r="FJ72" s="40"/>
      <c r="FK72" s="40"/>
      <c r="FL72" s="41"/>
      <c r="FM72" s="42"/>
      <c r="FN72" s="38"/>
      <c r="FO72" s="39"/>
      <c r="FP72" s="40"/>
      <c r="FQ72" s="40"/>
      <c r="FR72" s="41"/>
      <c r="FS72" s="42"/>
      <c r="FT72" s="38"/>
      <c r="FU72" s="39"/>
      <c r="FV72" s="40"/>
      <c r="FW72" s="40"/>
      <c r="FX72" s="41"/>
      <c r="FY72" s="42"/>
      <c r="FZ72" s="38"/>
      <c r="GA72" s="39"/>
      <c r="GB72" s="40"/>
      <c r="GC72" s="40"/>
      <c r="GD72" s="41"/>
      <c r="GE72" s="42"/>
      <c r="GF72" s="38"/>
      <c r="GG72" s="39"/>
      <c r="GH72" s="40"/>
      <c r="GI72" s="40"/>
      <c r="GJ72" s="41"/>
      <c r="GK72" s="42"/>
      <c r="GL72" s="38"/>
      <c r="GM72" s="39"/>
      <c r="GN72" s="40"/>
      <c r="GO72" s="40"/>
      <c r="GP72" s="41"/>
      <c r="GQ72" s="42"/>
      <c r="GR72" s="38"/>
      <c r="GS72" s="39"/>
      <c r="GT72" s="40"/>
      <c r="GU72" s="40"/>
      <c r="GV72" s="41"/>
      <c r="GW72" s="42"/>
      <c r="GX72" s="38"/>
      <c r="GY72" s="39"/>
      <c r="GZ72" s="40"/>
      <c r="HA72" s="40"/>
      <c r="HB72" s="41"/>
      <c r="HC72" s="42"/>
      <c r="HD72" s="38"/>
      <c r="HE72" s="39"/>
      <c r="HF72" s="40"/>
      <c r="HG72" s="40"/>
      <c r="HH72" s="41"/>
      <c r="HI72" s="42"/>
      <c r="HJ72" s="38"/>
      <c r="HK72" s="39"/>
      <c r="HL72" s="40"/>
      <c r="HM72" s="40"/>
      <c r="HN72" s="41"/>
      <c r="HO72" s="42"/>
      <c r="HP72" s="38"/>
      <c r="HQ72" s="39"/>
      <c r="HR72" s="40"/>
      <c r="HS72" s="40"/>
      <c r="HT72" s="41"/>
      <c r="HU72" s="42"/>
      <c r="HV72" s="38"/>
      <c r="HW72" s="39"/>
      <c r="HX72" s="40"/>
      <c r="HY72" s="40"/>
      <c r="HZ72" s="41"/>
      <c r="IA72" s="42"/>
      <c r="IB72" s="38"/>
      <c r="IC72" s="39"/>
      <c r="ID72" s="40"/>
      <c r="IE72" s="40"/>
      <c r="IF72" s="41"/>
      <c r="IG72" s="42"/>
      <c r="IH72" s="38"/>
      <c r="II72" s="39"/>
      <c r="IJ72" s="40"/>
      <c r="IK72" s="40"/>
      <c r="IL72" s="41"/>
      <c r="IM72" s="42"/>
      <c r="IN72" s="38"/>
      <c r="IO72" s="39"/>
    </row>
    <row r="73" spans="1:8" ht="12.75">
      <c r="A73" s="181" t="s">
        <v>215</v>
      </c>
      <c r="B73" s="181"/>
      <c r="C73" s="181"/>
      <c r="D73" s="106"/>
      <c r="E73" s="106"/>
      <c r="F73" s="46">
        <f>SUM(F64:F72)</f>
        <v>2806892</v>
      </c>
      <c r="G73" s="47">
        <v>20219614</v>
      </c>
      <c r="H73" s="48">
        <v>0.13882025641043394</v>
      </c>
    </row>
    <row r="74" spans="1:8" ht="12.75">
      <c r="A74" s="3" t="s">
        <v>90</v>
      </c>
      <c r="B74" s="34" t="s">
        <v>63</v>
      </c>
      <c r="C74" s="54">
        <v>2006</v>
      </c>
      <c r="D74" s="54" t="s">
        <v>232</v>
      </c>
      <c r="E74" s="54"/>
      <c r="F74" s="50">
        <v>146139</v>
      </c>
      <c r="G74" s="4"/>
      <c r="H74" s="37"/>
    </row>
    <row r="75" spans="1:8" ht="22.5">
      <c r="A75" s="3" t="s">
        <v>89</v>
      </c>
      <c r="B75" s="34" t="s">
        <v>67</v>
      </c>
      <c r="C75" s="54">
        <v>2006</v>
      </c>
      <c r="D75" s="54" t="s">
        <v>233</v>
      </c>
      <c r="E75" s="54"/>
      <c r="F75" s="50">
        <v>293554</v>
      </c>
      <c r="G75" s="4"/>
      <c r="H75" s="37"/>
    </row>
    <row r="76" spans="1:8" ht="14.25" customHeight="1">
      <c r="A76" s="3" t="s">
        <v>91</v>
      </c>
      <c r="B76" s="34" t="s">
        <v>65</v>
      </c>
      <c r="C76" s="54">
        <v>2006</v>
      </c>
      <c r="D76" s="54" t="s">
        <v>233</v>
      </c>
      <c r="E76" s="54"/>
      <c r="F76" s="50">
        <v>155982</v>
      </c>
      <c r="G76" s="4"/>
      <c r="H76" s="37"/>
    </row>
    <row r="77" spans="1:8" ht="12.75">
      <c r="A77" s="3" t="s">
        <v>72</v>
      </c>
      <c r="B77" s="49" t="s">
        <v>78</v>
      </c>
      <c r="C77" s="35">
        <v>2007</v>
      </c>
      <c r="D77" s="35" t="s">
        <v>234</v>
      </c>
      <c r="E77" s="35"/>
      <c r="F77" s="50">
        <v>16157</v>
      </c>
      <c r="G77" s="4"/>
      <c r="H77" s="51"/>
    </row>
    <row r="78" spans="1:8" ht="12.75">
      <c r="A78" s="3" t="s">
        <v>74</v>
      </c>
      <c r="B78" s="52" t="s">
        <v>79</v>
      </c>
      <c r="C78" s="35">
        <v>2007</v>
      </c>
      <c r="D78" s="35" t="s">
        <v>235</v>
      </c>
      <c r="E78" s="35"/>
      <c r="F78" s="50">
        <v>492606</v>
      </c>
      <c r="G78" s="4"/>
      <c r="H78" s="37"/>
    </row>
    <row r="79" spans="1:8" ht="12.75">
      <c r="A79" s="3" t="s">
        <v>73</v>
      </c>
      <c r="B79" s="53" t="s">
        <v>80</v>
      </c>
      <c r="C79" s="35">
        <v>2007</v>
      </c>
      <c r="D79" s="35" t="s">
        <v>236</v>
      </c>
      <c r="E79" s="35"/>
      <c r="F79" s="50">
        <v>464076</v>
      </c>
      <c r="G79" s="4"/>
      <c r="H79" s="37"/>
    </row>
    <row r="80" spans="1:8" ht="12.75">
      <c r="A80" s="3" t="s">
        <v>75</v>
      </c>
      <c r="B80" s="53" t="s">
        <v>81</v>
      </c>
      <c r="C80" s="35">
        <v>2007</v>
      </c>
      <c r="D80" s="35" t="s">
        <v>237</v>
      </c>
      <c r="E80" s="35"/>
      <c r="F80" s="50">
        <v>422804</v>
      </c>
      <c r="G80" s="4"/>
      <c r="H80" s="37"/>
    </row>
    <row r="81" spans="1:8" ht="12.75">
      <c r="A81" s="3" t="s">
        <v>76</v>
      </c>
      <c r="B81" s="53" t="s">
        <v>82</v>
      </c>
      <c r="C81" s="35">
        <v>2007</v>
      </c>
      <c r="D81" s="35" t="s">
        <v>238</v>
      </c>
      <c r="E81" s="35"/>
      <c r="F81" s="50">
        <v>21517</v>
      </c>
      <c r="G81" s="4"/>
      <c r="H81" s="37"/>
    </row>
    <row r="82" spans="1:8" ht="12.75">
      <c r="A82" s="3" t="s">
        <v>77</v>
      </c>
      <c r="B82" s="53" t="s">
        <v>83</v>
      </c>
      <c r="C82" s="35">
        <v>2007</v>
      </c>
      <c r="D82" s="35" t="s">
        <v>239</v>
      </c>
      <c r="E82" s="35"/>
      <c r="F82" s="50">
        <v>26514</v>
      </c>
      <c r="G82" s="4"/>
      <c r="H82" s="37"/>
    </row>
    <row r="83" spans="1:8" ht="12.75">
      <c r="A83" s="3" t="s">
        <v>148</v>
      </c>
      <c r="B83" s="53" t="s">
        <v>84</v>
      </c>
      <c r="C83" s="54">
        <v>2007</v>
      </c>
      <c r="D83" s="54" t="s">
        <v>240</v>
      </c>
      <c r="E83" s="54"/>
      <c r="F83" s="50">
        <v>7494</v>
      </c>
      <c r="G83" s="4"/>
      <c r="H83" s="37"/>
    </row>
    <row r="84" spans="1:8" ht="12.75">
      <c r="A84" s="3" t="s">
        <v>358</v>
      </c>
      <c r="B84" s="55" t="s">
        <v>359</v>
      </c>
      <c r="C84" s="54">
        <v>2007</v>
      </c>
      <c r="D84" s="54" t="s">
        <v>360</v>
      </c>
      <c r="E84" s="54"/>
      <c r="F84" s="130">
        <f>150*20</f>
        <v>3000</v>
      </c>
      <c r="G84" s="4"/>
      <c r="H84" s="37"/>
    </row>
    <row r="85" spans="1:8" ht="12.75">
      <c r="A85" s="3" t="s">
        <v>149</v>
      </c>
      <c r="B85" s="55" t="s">
        <v>85</v>
      </c>
      <c r="C85" s="54">
        <v>2007</v>
      </c>
      <c r="D85" s="54" t="s">
        <v>241</v>
      </c>
      <c r="E85" s="54"/>
      <c r="F85" s="50">
        <v>135820</v>
      </c>
      <c r="G85" s="4"/>
      <c r="H85" s="37"/>
    </row>
    <row r="86" spans="1:9" ht="12.75">
      <c r="A86" s="61" t="s">
        <v>356</v>
      </c>
      <c r="B86" s="69" t="s">
        <v>16</v>
      </c>
      <c r="C86" s="65">
        <v>2008</v>
      </c>
      <c r="D86" s="65" t="s">
        <v>241</v>
      </c>
      <c r="E86" s="65">
        <v>1</v>
      </c>
      <c r="F86" s="50">
        <f>347+24</f>
        <v>371</v>
      </c>
      <c r="G86" s="80"/>
      <c r="H86" s="60"/>
      <c r="I86" s="79"/>
    </row>
    <row r="87" spans="1:8" ht="12.75">
      <c r="A87" s="3" t="s">
        <v>150</v>
      </c>
      <c r="B87" s="55" t="s">
        <v>86</v>
      </c>
      <c r="C87" s="54">
        <v>2007</v>
      </c>
      <c r="D87" s="54" t="s">
        <v>242</v>
      </c>
      <c r="E87" s="54"/>
      <c r="F87" s="50">
        <v>4670</v>
      </c>
      <c r="G87" s="4"/>
      <c r="H87" s="37"/>
    </row>
    <row r="88" spans="1:8" ht="12.75">
      <c r="A88" s="3" t="s">
        <v>107</v>
      </c>
      <c r="B88" s="55" t="s">
        <v>65</v>
      </c>
      <c r="C88" s="54">
        <v>2007</v>
      </c>
      <c r="D88" s="54" t="s">
        <v>243</v>
      </c>
      <c r="E88" s="54"/>
      <c r="F88" s="50">
        <v>186325</v>
      </c>
      <c r="G88" s="4"/>
      <c r="H88" s="37"/>
    </row>
    <row r="89" spans="1:8" ht="12.75">
      <c r="A89" s="181" t="s">
        <v>216</v>
      </c>
      <c r="B89" s="181"/>
      <c r="C89" s="181"/>
      <c r="D89" s="106"/>
      <c r="E89" s="106"/>
      <c r="F89" s="46">
        <f>SUM(F74:F88)</f>
        <v>2377029</v>
      </c>
      <c r="G89" s="47">
        <v>22773852</v>
      </c>
      <c r="H89" s="48">
        <v>0.1042273393187942</v>
      </c>
    </row>
    <row r="90" spans="1:9" ht="12.75">
      <c r="A90" s="61" t="s">
        <v>109</v>
      </c>
      <c r="B90" s="64" t="s">
        <v>65</v>
      </c>
      <c r="C90" s="62">
        <v>2007</v>
      </c>
      <c r="D90" s="62" t="s">
        <v>243</v>
      </c>
      <c r="E90" s="62"/>
      <c r="F90" s="63">
        <v>471444</v>
      </c>
      <c r="G90" s="139">
        <f>F90/$F$104</f>
        <v>0.20738455907840816</v>
      </c>
      <c r="H90" s="60"/>
      <c r="I90" s="77"/>
    </row>
    <row r="91" spans="1:8" ht="12.75">
      <c r="A91" s="3" t="s">
        <v>92</v>
      </c>
      <c r="B91" s="34" t="s">
        <v>93</v>
      </c>
      <c r="C91" s="54">
        <v>2008</v>
      </c>
      <c r="D91" s="54" t="s">
        <v>244</v>
      </c>
      <c r="E91" s="54"/>
      <c r="F91" s="50">
        <v>932166</v>
      </c>
      <c r="G91" s="139">
        <f aca="true" t="shared" si="0" ref="G91:G103">F91/$F$104</f>
        <v>0.41005259351669215</v>
      </c>
      <c r="H91" s="37"/>
    </row>
    <row r="92" spans="1:8" ht="12.75">
      <c r="A92" s="3" t="s">
        <v>151</v>
      </c>
      <c r="B92" s="34" t="s">
        <v>94</v>
      </c>
      <c r="C92" s="54">
        <v>2008</v>
      </c>
      <c r="D92" s="54" t="s">
        <v>245</v>
      </c>
      <c r="E92" s="54"/>
      <c r="F92" s="50">
        <v>67227</v>
      </c>
      <c r="G92" s="139">
        <f t="shared" si="0"/>
        <v>0.02957263588711309</v>
      </c>
      <c r="H92" s="37"/>
    </row>
    <row r="93" spans="1:8" ht="12.75">
      <c r="A93" s="3" t="s">
        <v>152</v>
      </c>
      <c r="B93" s="34" t="s">
        <v>95</v>
      </c>
      <c r="C93" s="54">
        <v>2008</v>
      </c>
      <c r="D93" s="54" t="s">
        <v>246</v>
      </c>
      <c r="E93" s="54"/>
      <c r="F93" s="50">
        <v>294549</v>
      </c>
      <c r="G93" s="139">
        <f t="shared" si="0"/>
        <v>0.1295698205767515</v>
      </c>
      <c r="H93" s="37"/>
    </row>
    <row r="94" spans="1:8" ht="12.75">
      <c r="A94" s="56" t="s">
        <v>153</v>
      </c>
      <c r="B94" s="57" t="s">
        <v>96</v>
      </c>
      <c r="C94" s="54">
        <v>2008</v>
      </c>
      <c r="D94" s="54" t="s">
        <v>247</v>
      </c>
      <c r="E94" s="54"/>
      <c r="F94" s="58">
        <v>1932</v>
      </c>
      <c r="G94" s="139">
        <f t="shared" si="0"/>
        <v>0.0008498718154000996</v>
      </c>
      <c r="H94" s="60"/>
    </row>
    <row r="95" spans="1:8" ht="12.75">
      <c r="A95" s="56" t="s">
        <v>154</v>
      </c>
      <c r="B95" s="57" t="s">
        <v>97</v>
      </c>
      <c r="C95" s="54">
        <v>2008</v>
      </c>
      <c r="D95" s="54" t="s">
        <v>248</v>
      </c>
      <c r="E95" s="54"/>
      <c r="F95" s="58">
        <v>69351</v>
      </c>
      <c r="G95" s="139">
        <f t="shared" si="0"/>
        <v>0.030506967013360406</v>
      </c>
      <c r="H95" s="60"/>
    </row>
    <row r="96" spans="1:8" ht="12.75">
      <c r="A96" s="56" t="s">
        <v>155</v>
      </c>
      <c r="B96" s="57" t="s">
        <v>98</v>
      </c>
      <c r="C96" s="54">
        <v>2008</v>
      </c>
      <c r="D96" s="54" t="s">
        <v>249</v>
      </c>
      <c r="E96" s="54"/>
      <c r="F96" s="58">
        <v>6594</v>
      </c>
      <c r="G96" s="139">
        <f t="shared" si="0"/>
        <v>0.0029006494569090357</v>
      </c>
      <c r="H96" s="60"/>
    </row>
    <row r="97" spans="1:8" ht="12.75">
      <c r="A97" s="61" t="s">
        <v>156</v>
      </c>
      <c r="B97" s="57" t="s">
        <v>99</v>
      </c>
      <c r="C97" s="62">
        <v>2008</v>
      </c>
      <c r="D97" s="62" t="s">
        <v>250</v>
      </c>
      <c r="E97" s="62"/>
      <c r="F97" s="58">
        <v>181555</v>
      </c>
      <c r="G97" s="139">
        <f t="shared" si="0"/>
        <v>0.07986463635867758</v>
      </c>
      <c r="H97" s="60"/>
    </row>
    <row r="98" spans="1:8" ht="12.75">
      <c r="A98" s="61" t="s">
        <v>100</v>
      </c>
      <c r="B98" s="57" t="s">
        <v>396</v>
      </c>
      <c r="C98" s="62">
        <v>2008</v>
      </c>
      <c r="D98" s="62" t="s">
        <v>251</v>
      </c>
      <c r="E98" s="62"/>
      <c r="F98" s="63">
        <v>49345</v>
      </c>
      <c r="G98" s="139">
        <f t="shared" si="0"/>
        <v>0.021706482779978217</v>
      </c>
      <c r="H98" s="60"/>
    </row>
    <row r="99" spans="1:8" ht="12.75">
      <c r="A99" s="61" t="s">
        <v>157</v>
      </c>
      <c r="B99" s="57" t="s">
        <v>23</v>
      </c>
      <c r="C99" s="62">
        <v>2008</v>
      </c>
      <c r="D99" s="62" t="s">
        <v>252</v>
      </c>
      <c r="E99" s="62"/>
      <c r="F99" s="63">
        <v>90614</v>
      </c>
      <c r="G99" s="139">
        <f t="shared" si="0"/>
        <v>0.03986039579744546</v>
      </c>
      <c r="H99" s="60"/>
    </row>
    <row r="100" spans="1:8" ht="12.75">
      <c r="A100" s="61" t="s">
        <v>101</v>
      </c>
      <c r="B100" s="57" t="s">
        <v>102</v>
      </c>
      <c r="C100" s="62">
        <v>2008</v>
      </c>
      <c r="D100" s="62" t="s">
        <v>253</v>
      </c>
      <c r="E100" s="62"/>
      <c r="F100" s="63">
        <v>6930</v>
      </c>
      <c r="G100" s="139">
        <f t="shared" si="0"/>
        <v>0.0030484532508916616</v>
      </c>
      <c r="H100" s="60"/>
    </row>
    <row r="101" spans="1:8" ht="12.75">
      <c r="A101" s="61" t="s">
        <v>103</v>
      </c>
      <c r="B101" s="57" t="s">
        <v>104</v>
      </c>
      <c r="C101" s="62">
        <v>2008</v>
      </c>
      <c r="D101" s="62" t="s">
        <v>254</v>
      </c>
      <c r="E101" s="62"/>
      <c r="F101" s="63">
        <v>26871</v>
      </c>
      <c r="G101" s="139">
        <f t="shared" si="0"/>
        <v>0.011820344488414118</v>
      </c>
      <c r="H101" s="60"/>
    </row>
    <row r="102" spans="1:8" ht="12.75">
      <c r="A102" s="61" t="s">
        <v>105</v>
      </c>
      <c r="B102" s="57" t="s">
        <v>108</v>
      </c>
      <c r="C102" s="62">
        <v>2008</v>
      </c>
      <c r="D102" s="62" t="s">
        <v>255</v>
      </c>
      <c r="E102" s="62"/>
      <c r="F102" s="63">
        <v>619</v>
      </c>
      <c r="G102" s="139">
        <f t="shared" si="0"/>
        <v>0.0002722932990334688</v>
      </c>
      <c r="H102" s="60"/>
    </row>
    <row r="103" spans="1:8" ht="12.75">
      <c r="A103" s="61" t="s">
        <v>106</v>
      </c>
      <c r="B103" s="57" t="s">
        <v>9</v>
      </c>
      <c r="C103" s="62">
        <v>2008</v>
      </c>
      <c r="D103" s="62" t="s">
        <v>256</v>
      </c>
      <c r="E103" s="62"/>
      <c r="F103" s="63">
        <v>74087</v>
      </c>
      <c r="G103" s="139">
        <f t="shared" si="0"/>
        <v>0.03259029668092504</v>
      </c>
      <c r="H103" s="60"/>
    </row>
    <row r="104" spans="1:9" ht="12.75">
      <c r="A104" s="181" t="s">
        <v>217</v>
      </c>
      <c r="B104" s="181"/>
      <c r="C104" s="181"/>
      <c r="D104" s="106"/>
      <c r="E104" s="106"/>
      <c r="F104" s="46">
        <f>SUM(F90:F103)</f>
        <v>2273284</v>
      </c>
      <c r="G104" s="47">
        <v>21561926</v>
      </c>
      <c r="H104" s="48">
        <v>0.10285505107475093</v>
      </c>
      <c r="I104" s="77"/>
    </row>
    <row r="105" spans="1:8" ht="12.75">
      <c r="A105" s="61" t="s">
        <v>110</v>
      </c>
      <c r="B105" s="69" t="s">
        <v>9</v>
      </c>
      <c r="C105" s="65">
        <v>2008</v>
      </c>
      <c r="D105" s="65" t="s">
        <v>256</v>
      </c>
      <c r="E105" s="65"/>
      <c r="F105" s="63">
        <v>121975</v>
      </c>
      <c r="G105" s="59"/>
      <c r="H105" s="60"/>
    </row>
    <row r="106" spans="1:8" ht="12.75">
      <c r="A106" s="61" t="s">
        <v>158</v>
      </c>
      <c r="B106" s="69" t="s">
        <v>65</v>
      </c>
      <c r="C106" s="65">
        <v>2009</v>
      </c>
      <c r="D106" s="65" t="s">
        <v>257</v>
      </c>
      <c r="E106" s="65"/>
      <c r="F106" s="63">
        <v>46763</v>
      </c>
      <c r="G106" s="80"/>
      <c r="H106" s="60"/>
    </row>
    <row r="107" spans="1:8" ht="12.75">
      <c r="A107" s="61" t="s">
        <v>159</v>
      </c>
      <c r="B107" s="69" t="s">
        <v>65</v>
      </c>
      <c r="C107" s="65">
        <v>2009</v>
      </c>
      <c r="D107" s="65" t="s">
        <v>258</v>
      </c>
      <c r="E107" s="65"/>
      <c r="F107" s="63">
        <v>45004</v>
      </c>
      <c r="G107" s="80"/>
      <c r="H107" s="60"/>
    </row>
    <row r="108" spans="1:8" ht="12.75">
      <c r="A108" s="61" t="s">
        <v>160</v>
      </c>
      <c r="B108" s="69" t="s">
        <v>161</v>
      </c>
      <c r="C108" s="65">
        <v>2009</v>
      </c>
      <c r="D108" s="65" t="s">
        <v>259</v>
      </c>
      <c r="E108" s="65"/>
      <c r="F108" s="63">
        <v>286884</v>
      </c>
      <c r="G108" s="80"/>
      <c r="H108" s="60"/>
    </row>
    <row r="109" spans="1:8" ht="12.75">
      <c r="A109" s="61" t="s">
        <v>162</v>
      </c>
      <c r="B109" s="69" t="s">
        <v>42</v>
      </c>
      <c r="C109" s="65">
        <v>2009</v>
      </c>
      <c r="D109" s="65" t="s">
        <v>260</v>
      </c>
      <c r="E109" s="65"/>
      <c r="F109" s="63">
        <v>167286</v>
      </c>
      <c r="G109" s="80"/>
      <c r="H109" s="60"/>
    </row>
    <row r="110" spans="1:8" ht="12.75">
      <c r="A110" s="61" t="s">
        <v>163</v>
      </c>
      <c r="B110" s="69" t="s">
        <v>33</v>
      </c>
      <c r="C110" s="65">
        <v>2009</v>
      </c>
      <c r="D110" s="65" t="s">
        <v>261</v>
      </c>
      <c r="E110" s="65"/>
      <c r="F110" s="63">
        <v>220983</v>
      </c>
      <c r="G110" s="80"/>
      <c r="H110" s="60"/>
    </row>
    <row r="111" spans="1:8" ht="12.75">
      <c r="A111" s="61" t="s">
        <v>165</v>
      </c>
      <c r="B111" s="69" t="s">
        <v>166</v>
      </c>
      <c r="C111" s="65">
        <v>2009</v>
      </c>
      <c r="D111" s="65" t="s">
        <v>262</v>
      </c>
      <c r="E111" s="65"/>
      <c r="F111" s="63">
        <v>246</v>
      </c>
      <c r="G111" s="80"/>
      <c r="H111" s="60"/>
    </row>
    <row r="112" spans="1:8" ht="12.75">
      <c r="A112" s="61" t="s">
        <v>167</v>
      </c>
      <c r="B112" s="69" t="s">
        <v>168</v>
      </c>
      <c r="C112" s="65">
        <v>2009</v>
      </c>
      <c r="D112" s="65" t="s">
        <v>263</v>
      </c>
      <c r="E112" s="65"/>
      <c r="F112" s="63">
        <v>2038</v>
      </c>
      <c r="G112" s="80"/>
      <c r="H112" s="60"/>
    </row>
    <row r="113" spans="1:8" ht="12.75">
      <c r="A113" s="61" t="s">
        <v>169</v>
      </c>
      <c r="B113" s="69" t="s">
        <v>170</v>
      </c>
      <c r="C113" s="65">
        <v>2009</v>
      </c>
      <c r="D113" s="65" t="s">
        <v>264</v>
      </c>
      <c r="E113" s="65"/>
      <c r="F113" s="63">
        <v>71945</v>
      </c>
      <c r="G113" s="80"/>
      <c r="H113" s="60"/>
    </row>
    <row r="114" spans="1:9" ht="12.75">
      <c r="A114" s="61" t="s">
        <v>171</v>
      </c>
      <c r="B114" s="69" t="s">
        <v>172</v>
      </c>
      <c r="C114" s="65">
        <v>2009</v>
      </c>
      <c r="D114" s="65" t="s">
        <v>265</v>
      </c>
      <c r="E114" s="65"/>
      <c r="F114" s="63">
        <v>92091</v>
      </c>
      <c r="G114" s="80"/>
      <c r="H114" s="60"/>
      <c r="I114" s="79"/>
    </row>
    <row r="115" spans="1:9" ht="12.75">
      <c r="A115" s="61" t="s">
        <v>173</v>
      </c>
      <c r="B115" s="69" t="s">
        <v>174</v>
      </c>
      <c r="C115" s="65">
        <v>2009</v>
      </c>
      <c r="D115" s="65" t="s">
        <v>266</v>
      </c>
      <c r="E115" s="65"/>
      <c r="F115" s="63">
        <v>43766</v>
      </c>
      <c r="G115" s="80"/>
      <c r="H115" s="60"/>
      <c r="I115" s="77" t="e">
        <f>#REF!/10</f>
        <v>#REF!</v>
      </c>
    </row>
    <row r="116" spans="1:9" ht="12.75">
      <c r="A116" s="61" t="s">
        <v>175</v>
      </c>
      <c r="B116" s="69" t="s">
        <v>176</v>
      </c>
      <c r="C116" s="65">
        <v>2009</v>
      </c>
      <c r="D116" s="65" t="s">
        <v>267</v>
      </c>
      <c r="E116" s="65">
        <v>55</v>
      </c>
      <c r="F116" s="63">
        <v>132777</v>
      </c>
      <c r="G116" s="59"/>
      <c r="H116" s="60"/>
      <c r="I116" s="77"/>
    </row>
    <row r="117" spans="1:8" ht="12.75">
      <c r="A117" s="181" t="s">
        <v>218</v>
      </c>
      <c r="B117" s="181"/>
      <c r="C117" s="181"/>
      <c r="D117" s="106"/>
      <c r="E117" s="106"/>
      <c r="F117" s="46">
        <f>SUM(F105:F116)</f>
        <v>1231758</v>
      </c>
      <c r="G117" s="47">
        <v>27067506</v>
      </c>
      <c r="H117" s="48">
        <f>+F117/G117</f>
        <v>0.045506889330697846</v>
      </c>
    </row>
    <row r="118" spans="1:8" ht="12.75">
      <c r="A118" s="61" t="s">
        <v>187</v>
      </c>
      <c r="B118" s="69" t="s">
        <v>176</v>
      </c>
      <c r="C118" s="65">
        <v>2009</v>
      </c>
      <c r="D118" s="65" t="s">
        <v>267</v>
      </c>
      <c r="E118" s="65">
        <v>55</v>
      </c>
      <c r="F118" s="63">
        <v>463954</v>
      </c>
      <c r="H118" s="60"/>
    </row>
    <row r="119" spans="1:8" ht="12.75">
      <c r="A119" s="61" t="s">
        <v>181</v>
      </c>
      <c r="B119" s="69" t="s">
        <v>183</v>
      </c>
      <c r="C119" s="65">
        <v>2010</v>
      </c>
      <c r="D119" s="107" t="s">
        <v>268</v>
      </c>
      <c r="E119" s="107">
        <v>10</v>
      </c>
      <c r="F119" s="81">
        <v>24945</v>
      </c>
      <c r="G119" s="80"/>
      <c r="H119" s="60"/>
    </row>
    <row r="120" spans="1:8" ht="12.75">
      <c r="A120" s="61" t="s">
        <v>177</v>
      </c>
      <c r="B120" s="69" t="s">
        <v>184</v>
      </c>
      <c r="C120" s="65">
        <v>2010</v>
      </c>
      <c r="D120" s="107" t="s">
        <v>269</v>
      </c>
      <c r="E120" s="107">
        <v>62</v>
      </c>
      <c r="F120" s="81">
        <v>118336</v>
      </c>
      <c r="G120" s="80"/>
      <c r="H120" s="60"/>
    </row>
    <row r="121" spans="1:8" ht="12.75">
      <c r="A121" s="61" t="s">
        <v>178</v>
      </c>
      <c r="B121" s="69" t="s">
        <v>185</v>
      </c>
      <c r="C121" s="65">
        <v>2010</v>
      </c>
      <c r="D121" s="107" t="s">
        <v>270</v>
      </c>
      <c r="E121" s="107">
        <v>15</v>
      </c>
      <c r="F121" s="81">
        <v>77873</v>
      </c>
      <c r="G121" s="80"/>
      <c r="H121" s="60"/>
    </row>
    <row r="122" spans="1:8" ht="12.75">
      <c r="A122" s="61" t="s">
        <v>179</v>
      </c>
      <c r="B122" s="69" t="s">
        <v>186</v>
      </c>
      <c r="C122" s="65">
        <v>2010</v>
      </c>
      <c r="D122" s="107" t="s">
        <v>271</v>
      </c>
      <c r="E122" s="107">
        <v>40</v>
      </c>
      <c r="F122" s="81">
        <v>37972</v>
      </c>
      <c r="G122" s="80"/>
      <c r="H122" s="60"/>
    </row>
    <row r="123" spans="1:8" ht="12.75">
      <c r="A123" s="61" t="s">
        <v>180</v>
      </c>
      <c r="B123" s="69" t="s">
        <v>182</v>
      </c>
      <c r="C123" s="65">
        <v>2010</v>
      </c>
      <c r="D123" s="107" t="s">
        <v>272</v>
      </c>
      <c r="E123" s="107">
        <v>25</v>
      </c>
      <c r="F123" s="81">
        <v>46039</v>
      </c>
      <c r="G123" s="80"/>
      <c r="H123" s="60"/>
    </row>
    <row r="124" spans="1:9" ht="12.75">
      <c r="A124" s="61" t="s">
        <v>188</v>
      </c>
      <c r="B124" s="83" t="s">
        <v>194</v>
      </c>
      <c r="C124" s="65">
        <v>2010</v>
      </c>
      <c r="D124" s="107" t="s">
        <v>273</v>
      </c>
      <c r="E124" s="107">
        <v>30</v>
      </c>
      <c r="F124" s="81">
        <v>54137</v>
      </c>
      <c r="G124" s="80"/>
      <c r="H124" s="60"/>
      <c r="I124" s="79"/>
    </row>
    <row r="125" spans="1:8" ht="12.75">
      <c r="A125" s="61" t="s">
        <v>189</v>
      </c>
      <c r="B125" s="84" t="s">
        <v>195</v>
      </c>
      <c r="C125" s="65">
        <v>2010</v>
      </c>
      <c r="D125" s="107" t="s">
        <v>274</v>
      </c>
      <c r="E125" s="107">
        <v>70</v>
      </c>
      <c r="F125" s="81">
        <v>326247</v>
      </c>
      <c r="G125" s="80"/>
      <c r="H125" s="60"/>
    </row>
    <row r="126" spans="1:8" ht="12.75">
      <c r="A126" s="61" t="s">
        <v>190</v>
      </c>
      <c r="B126" s="85" t="s">
        <v>196</v>
      </c>
      <c r="C126" s="65">
        <v>2010</v>
      </c>
      <c r="D126" s="107" t="s">
        <v>275</v>
      </c>
      <c r="E126" s="107">
        <v>18</v>
      </c>
      <c r="F126" s="81">
        <v>43213</v>
      </c>
      <c r="G126" s="80"/>
      <c r="H126" s="60"/>
    </row>
    <row r="127" spans="1:8" ht="12.75">
      <c r="A127" s="61" t="s">
        <v>191</v>
      </c>
      <c r="B127" s="83" t="s">
        <v>197</v>
      </c>
      <c r="C127" s="65">
        <v>2010</v>
      </c>
      <c r="D127" s="107" t="s">
        <v>276</v>
      </c>
      <c r="E127" s="107">
        <v>21</v>
      </c>
      <c r="F127" s="81">
        <v>23764</v>
      </c>
      <c r="G127" s="80"/>
      <c r="H127" s="60"/>
    </row>
    <row r="128" spans="1:8" ht="12.75">
      <c r="A128" s="61" t="s">
        <v>192</v>
      </c>
      <c r="B128" s="85" t="s">
        <v>65</v>
      </c>
      <c r="C128" s="65">
        <v>2010</v>
      </c>
      <c r="D128" s="65" t="s">
        <v>277</v>
      </c>
      <c r="E128" s="65">
        <v>70</v>
      </c>
      <c r="F128" s="109">
        <v>311277</v>
      </c>
      <c r="G128" s="80"/>
      <c r="H128" s="60"/>
    </row>
    <row r="129" spans="1:10" ht="12.75">
      <c r="A129" s="180" t="s">
        <v>219</v>
      </c>
      <c r="B129" s="180"/>
      <c r="C129" s="181"/>
      <c r="D129" s="106"/>
      <c r="E129" s="106"/>
      <c r="F129" s="46">
        <f>SUM(F118:F128)</f>
        <v>1527757</v>
      </c>
      <c r="G129" s="82">
        <v>33915215</v>
      </c>
      <c r="H129" s="93">
        <f>F129/G129</f>
        <v>0.045046360460931766</v>
      </c>
      <c r="J129" s="79"/>
    </row>
    <row r="130" spans="1:8" ht="12.75">
      <c r="A130" s="61" t="s">
        <v>193</v>
      </c>
      <c r="B130" s="85" t="s">
        <v>65</v>
      </c>
      <c r="C130" s="54">
        <v>2010</v>
      </c>
      <c r="D130" s="54" t="s">
        <v>277</v>
      </c>
      <c r="E130" s="54">
        <v>70</v>
      </c>
      <c r="F130" s="90">
        <v>1191464</v>
      </c>
      <c r="G130" s="91"/>
      <c r="H130" s="60"/>
    </row>
    <row r="131" spans="1:8" ht="12.75">
      <c r="A131" s="86" t="s">
        <v>198</v>
      </c>
      <c r="B131" s="83" t="s">
        <v>199</v>
      </c>
      <c r="C131" s="54">
        <v>2011</v>
      </c>
      <c r="D131" s="54" t="s">
        <v>278</v>
      </c>
      <c r="E131" s="54">
        <v>50</v>
      </c>
      <c r="F131" s="58">
        <v>319163</v>
      </c>
      <c r="G131" s="59"/>
      <c r="H131" s="60"/>
    </row>
    <row r="132" spans="1:8" ht="12.75">
      <c r="A132" s="86" t="s">
        <v>200</v>
      </c>
      <c r="B132" s="83" t="s">
        <v>201</v>
      </c>
      <c r="C132" s="54">
        <v>2011</v>
      </c>
      <c r="D132" s="54" t="s">
        <v>279</v>
      </c>
      <c r="E132" s="54">
        <v>40</v>
      </c>
      <c r="F132" s="58">
        <v>379525</v>
      </c>
      <c r="G132" s="59"/>
      <c r="H132" s="60"/>
    </row>
    <row r="133" spans="1:8" ht="12.75">
      <c r="A133" s="86" t="s">
        <v>222</v>
      </c>
      <c r="B133" s="83" t="s">
        <v>202</v>
      </c>
      <c r="C133" s="54">
        <v>2011</v>
      </c>
      <c r="D133" s="54" t="s">
        <v>280</v>
      </c>
      <c r="E133" s="54">
        <v>52</v>
      </c>
      <c r="F133" s="58">
        <v>103067</v>
      </c>
      <c r="G133" s="59"/>
      <c r="H133" s="60"/>
    </row>
    <row r="134" spans="1:8" ht="12.75">
      <c r="A134" s="86" t="s">
        <v>223</v>
      </c>
      <c r="B134" s="83" t="s">
        <v>203</v>
      </c>
      <c r="C134" s="54">
        <v>2011</v>
      </c>
      <c r="D134" s="54" t="s">
        <v>281</v>
      </c>
      <c r="E134" s="54">
        <v>40</v>
      </c>
      <c r="F134" s="58">
        <v>175927</v>
      </c>
      <c r="G134" s="59"/>
      <c r="H134" s="60"/>
    </row>
    <row r="135" spans="1:8" ht="12.75">
      <c r="A135" s="86" t="s">
        <v>224</v>
      </c>
      <c r="B135" s="83" t="s">
        <v>204</v>
      </c>
      <c r="C135" s="54">
        <v>2011</v>
      </c>
      <c r="D135" s="54" t="s">
        <v>282</v>
      </c>
      <c r="E135" s="54">
        <v>10</v>
      </c>
      <c r="F135" s="58">
        <v>5829</v>
      </c>
      <c r="G135" s="59"/>
      <c r="H135" s="60"/>
    </row>
    <row r="136" spans="1:8" ht="12.75">
      <c r="A136" s="86" t="s">
        <v>225</v>
      </c>
      <c r="B136" s="83" t="s">
        <v>65</v>
      </c>
      <c r="C136" s="54">
        <v>2011</v>
      </c>
      <c r="D136" s="54" t="s">
        <v>283</v>
      </c>
      <c r="E136" s="54">
        <v>20</v>
      </c>
      <c r="F136" s="58">
        <v>12694</v>
      </c>
      <c r="G136" s="59"/>
      <c r="H136" s="60"/>
    </row>
    <row r="137" spans="1:8" ht="12.75">
      <c r="A137" s="105" t="s">
        <v>226</v>
      </c>
      <c r="B137" s="104" t="s">
        <v>34</v>
      </c>
      <c r="C137" s="54">
        <v>2011</v>
      </c>
      <c r="D137" s="54" t="s">
        <v>284</v>
      </c>
      <c r="E137" s="54">
        <v>6</v>
      </c>
      <c r="F137" s="58">
        <v>1083</v>
      </c>
      <c r="G137" s="59"/>
      <c r="H137" s="60"/>
    </row>
    <row r="138" spans="1:8" ht="12.75">
      <c r="A138" s="103" t="s">
        <v>334</v>
      </c>
      <c r="B138" s="104" t="s">
        <v>95</v>
      </c>
      <c r="C138" s="54">
        <v>2011</v>
      </c>
      <c r="D138" s="54" t="s">
        <v>285</v>
      </c>
      <c r="E138" s="54">
        <v>19</v>
      </c>
      <c r="F138" s="63">
        <v>37269</v>
      </c>
      <c r="G138" s="59"/>
      <c r="H138" s="60"/>
    </row>
    <row r="139" spans="1:8" ht="12.75">
      <c r="A139" s="103" t="s">
        <v>344</v>
      </c>
      <c r="B139" s="104" t="s">
        <v>221</v>
      </c>
      <c r="C139" s="54">
        <v>2011</v>
      </c>
      <c r="D139" s="54" t="s">
        <v>286</v>
      </c>
      <c r="E139" s="54">
        <v>40</v>
      </c>
      <c r="F139" s="63">
        <v>25009</v>
      </c>
      <c r="G139" s="59"/>
      <c r="H139" s="60"/>
    </row>
    <row r="140" spans="1:8" ht="12.75">
      <c r="A140" s="103" t="s">
        <v>345</v>
      </c>
      <c r="B140" s="104" t="s">
        <v>63</v>
      </c>
      <c r="C140" s="54">
        <v>2011</v>
      </c>
      <c r="D140" s="54" t="s">
        <v>287</v>
      </c>
      <c r="E140" s="54">
        <v>50</v>
      </c>
      <c r="F140" s="110">
        <v>108305</v>
      </c>
      <c r="G140" s="59"/>
      <c r="H140" s="60"/>
    </row>
    <row r="141" spans="1:8" ht="12.75">
      <c r="A141" s="103" t="s">
        <v>346</v>
      </c>
      <c r="B141" s="104" t="s">
        <v>335</v>
      </c>
      <c r="C141" s="54">
        <v>2011</v>
      </c>
      <c r="D141" s="54" t="s">
        <v>336</v>
      </c>
      <c r="E141" s="54">
        <v>40</v>
      </c>
      <c r="F141" s="110">
        <v>26842</v>
      </c>
      <c r="G141" s="59"/>
      <c r="H141" s="60"/>
    </row>
    <row r="142" spans="1:8" ht="12.75">
      <c r="A142" s="103" t="s">
        <v>347</v>
      </c>
      <c r="B142" s="104" t="s">
        <v>337</v>
      </c>
      <c r="C142" s="54">
        <v>2011</v>
      </c>
      <c r="D142" s="54" t="s">
        <v>338</v>
      </c>
      <c r="E142" s="54">
        <v>86</v>
      </c>
      <c r="F142" s="110">
        <v>9833</v>
      </c>
      <c r="G142" s="59"/>
      <c r="H142" s="60"/>
    </row>
    <row r="143" spans="1:8" ht="12.75">
      <c r="A143" s="103" t="s">
        <v>350</v>
      </c>
      <c r="B143" s="104" t="s">
        <v>340</v>
      </c>
      <c r="C143" s="54">
        <v>2011</v>
      </c>
      <c r="D143" s="54" t="s">
        <v>341</v>
      </c>
      <c r="E143" s="54">
        <v>40</v>
      </c>
      <c r="F143" s="110">
        <v>43435</v>
      </c>
      <c r="G143" s="59"/>
      <c r="H143" s="60"/>
    </row>
    <row r="144" spans="1:8" ht="12.75">
      <c r="A144" s="103" t="s">
        <v>362</v>
      </c>
      <c r="B144" s="104" t="s">
        <v>342</v>
      </c>
      <c r="C144" s="54">
        <v>2011</v>
      </c>
      <c r="D144" s="54" t="s">
        <v>343</v>
      </c>
      <c r="E144" s="54">
        <v>41</v>
      </c>
      <c r="F144" s="110">
        <v>326040</v>
      </c>
      <c r="G144" s="59"/>
      <c r="H144" s="60"/>
    </row>
    <row r="145" spans="1:8" ht="12.75">
      <c r="A145" s="103" t="s">
        <v>365</v>
      </c>
      <c r="B145" s="104" t="s">
        <v>348</v>
      </c>
      <c r="C145" s="54">
        <v>2011</v>
      </c>
      <c r="D145" s="54" t="s">
        <v>351</v>
      </c>
      <c r="E145" s="54">
        <v>6</v>
      </c>
      <c r="F145" s="110">
        <v>2443</v>
      </c>
      <c r="G145" s="59"/>
      <c r="H145" s="60"/>
    </row>
    <row r="146" spans="1:8" ht="12.75">
      <c r="A146" s="103" t="s">
        <v>366</v>
      </c>
      <c r="B146" s="104" t="s">
        <v>354</v>
      </c>
      <c r="C146" s="54">
        <v>2011</v>
      </c>
      <c r="D146" s="54" t="s">
        <v>355</v>
      </c>
      <c r="E146" s="54">
        <v>16</v>
      </c>
      <c r="F146" s="110">
        <v>17415</v>
      </c>
      <c r="G146" s="59"/>
      <c r="H146" s="60"/>
    </row>
    <row r="147" spans="1:8" ht="12.75">
      <c r="A147" s="103" t="s">
        <v>368</v>
      </c>
      <c r="B147" s="104" t="s">
        <v>397</v>
      </c>
      <c r="C147" s="54">
        <v>2011</v>
      </c>
      <c r="D147" s="54" t="s">
        <v>364</v>
      </c>
      <c r="E147" s="54">
        <v>80</v>
      </c>
      <c r="F147" s="110">
        <v>152122</v>
      </c>
      <c r="G147" s="59"/>
      <c r="H147" s="60"/>
    </row>
    <row r="148" spans="1:10" ht="12.75">
      <c r="A148" s="103" t="s">
        <v>369</v>
      </c>
      <c r="B148" s="104" t="s">
        <v>363</v>
      </c>
      <c r="C148" s="54">
        <v>2011</v>
      </c>
      <c r="D148" s="54" t="s">
        <v>364</v>
      </c>
      <c r="E148" s="54">
        <v>75</v>
      </c>
      <c r="F148" s="110">
        <v>68725</v>
      </c>
      <c r="G148" s="59"/>
      <c r="H148" s="60"/>
      <c r="J148" s="79"/>
    </row>
    <row r="149" spans="1:8" ht="12.75">
      <c r="A149" s="180" t="s">
        <v>372</v>
      </c>
      <c r="B149" s="180"/>
      <c r="C149" s="181"/>
      <c r="D149" s="106"/>
      <c r="E149" s="106"/>
      <c r="F149" s="87">
        <f>SUM(F130:F148)</f>
        <v>3006190</v>
      </c>
      <c r="G149" s="88">
        <v>38452567</v>
      </c>
      <c r="H149" s="94">
        <f>F149/G149</f>
        <v>0.07817917591821633</v>
      </c>
    </row>
    <row r="150" spans="1:8" ht="12.75">
      <c r="A150" s="103" t="s">
        <v>373</v>
      </c>
      <c r="B150" s="104" t="s">
        <v>397</v>
      </c>
      <c r="C150" s="54">
        <v>2011</v>
      </c>
      <c r="D150" s="54" t="s">
        <v>364</v>
      </c>
      <c r="E150" s="54">
        <v>80</v>
      </c>
      <c r="F150" s="110">
        <v>230817</v>
      </c>
      <c r="G150" s="59"/>
      <c r="H150" s="60"/>
    </row>
    <row r="151" spans="1:8" ht="12.75">
      <c r="A151" s="103" t="s">
        <v>374</v>
      </c>
      <c r="B151" s="104" t="s">
        <v>363</v>
      </c>
      <c r="C151" s="54">
        <v>2011</v>
      </c>
      <c r="D151" s="54" t="s">
        <v>364</v>
      </c>
      <c r="E151" s="54">
        <v>75</v>
      </c>
      <c r="F151" s="110">
        <v>37699</v>
      </c>
      <c r="G151" s="59"/>
      <c r="H151" s="60"/>
    </row>
    <row r="152" spans="1:8" ht="12.75">
      <c r="A152" s="103" t="s">
        <v>383</v>
      </c>
      <c r="B152" s="104" t="s">
        <v>80</v>
      </c>
      <c r="C152" s="54">
        <v>2012</v>
      </c>
      <c r="D152" s="54" t="s">
        <v>367</v>
      </c>
      <c r="E152" s="54">
        <v>76</v>
      </c>
      <c r="F152" s="58">
        <v>614426</v>
      </c>
      <c r="G152" s="110"/>
      <c r="H152" s="60"/>
    </row>
    <row r="153" spans="1:8" ht="12.75">
      <c r="A153" s="103" t="s">
        <v>384</v>
      </c>
      <c r="B153" s="104" t="s">
        <v>370</v>
      </c>
      <c r="C153" s="54">
        <v>2012</v>
      </c>
      <c r="D153" s="54" t="s">
        <v>371</v>
      </c>
      <c r="E153" s="54">
        <v>12</v>
      </c>
      <c r="F153" s="58">
        <v>44177</v>
      </c>
      <c r="G153" s="59"/>
      <c r="H153" s="60"/>
    </row>
    <row r="154" spans="1:8" ht="12.75">
      <c r="A154" s="103" t="s">
        <v>385</v>
      </c>
      <c r="B154" s="104" t="s">
        <v>375</v>
      </c>
      <c r="C154" s="54">
        <v>2012</v>
      </c>
      <c r="D154" s="54" t="s">
        <v>376</v>
      </c>
      <c r="E154" s="54">
        <v>4</v>
      </c>
      <c r="F154" s="110">
        <v>1245</v>
      </c>
      <c r="G154" s="59"/>
      <c r="H154" s="60"/>
    </row>
    <row r="155" spans="1:8" ht="12.75">
      <c r="A155" s="103" t="s">
        <v>386</v>
      </c>
      <c r="B155" s="104" t="s">
        <v>377</v>
      </c>
      <c r="C155" s="54">
        <v>2012</v>
      </c>
      <c r="D155" s="54" t="s">
        <v>378</v>
      </c>
      <c r="E155" s="54">
        <v>16</v>
      </c>
      <c r="F155" s="58">
        <v>7676</v>
      </c>
      <c r="G155" s="110"/>
      <c r="H155" s="60"/>
    </row>
    <row r="156" spans="1:8" ht="12.75">
      <c r="A156" s="103" t="s">
        <v>391</v>
      </c>
      <c r="B156" s="104" t="s">
        <v>381</v>
      </c>
      <c r="C156" s="54">
        <v>2012</v>
      </c>
      <c r="D156" s="54" t="s">
        <v>380</v>
      </c>
      <c r="E156" s="54">
        <v>66</v>
      </c>
      <c r="F156" s="58">
        <v>160828</v>
      </c>
      <c r="G156" s="110"/>
      <c r="H156" s="60"/>
    </row>
    <row r="157" spans="1:8" ht="12.75">
      <c r="A157" s="103" t="s">
        <v>392</v>
      </c>
      <c r="B157" s="104" t="s">
        <v>379</v>
      </c>
      <c r="C157" s="54">
        <v>2012</v>
      </c>
      <c r="D157" s="54" t="s">
        <v>380</v>
      </c>
      <c r="E157" s="54">
        <v>6</v>
      </c>
      <c r="F157" s="58">
        <v>769</v>
      </c>
      <c r="G157" s="110"/>
      <c r="H157" s="60"/>
    </row>
    <row r="158" spans="1:8" ht="25.5" customHeight="1">
      <c r="A158" s="103" t="s">
        <v>393</v>
      </c>
      <c r="B158" s="133" t="s">
        <v>395</v>
      </c>
      <c r="C158" s="54">
        <v>2012</v>
      </c>
      <c r="D158" s="54" t="s">
        <v>382</v>
      </c>
      <c r="E158" s="54">
        <v>30</v>
      </c>
      <c r="F158" s="58">
        <v>19168</v>
      </c>
      <c r="G158" s="110"/>
      <c r="H158" s="60"/>
    </row>
    <row r="159" spans="1:8" ht="12.75" customHeight="1">
      <c r="A159" s="103" t="s">
        <v>399</v>
      </c>
      <c r="B159" s="133" t="s">
        <v>388</v>
      </c>
      <c r="C159" s="54">
        <v>2012</v>
      </c>
      <c r="D159" s="54" t="s">
        <v>390</v>
      </c>
      <c r="E159" s="54">
        <v>15</v>
      </c>
      <c r="F159" s="58">
        <v>2963</v>
      </c>
      <c r="G159" s="110"/>
      <c r="H159" s="60"/>
    </row>
    <row r="160" spans="1:8" ht="12.75" customHeight="1">
      <c r="A160" s="103" t="s">
        <v>398</v>
      </c>
      <c r="B160" s="133" t="s">
        <v>389</v>
      </c>
      <c r="C160" s="54">
        <v>2012</v>
      </c>
      <c r="D160" s="54" t="s">
        <v>390</v>
      </c>
      <c r="E160" s="54">
        <v>31</v>
      </c>
      <c r="F160" s="58">
        <v>10921</v>
      </c>
      <c r="G160" s="110"/>
      <c r="H160" s="60"/>
    </row>
    <row r="161" spans="1:8" ht="12.75">
      <c r="A161" s="103" t="s">
        <v>408</v>
      </c>
      <c r="B161" s="83" t="s">
        <v>65</v>
      </c>
      <c r="C161" s="54">
        <v>2012</v>
      </c>
      <c r="D161" s="54" t="s">
        <v>394</v>
      </c>
      <c r="E161" s="54">
        <v>87</v>
      </c>
      <c r="F161" s="58">
        <v>615208</v>
      </c>
      <c r="G161" s="110"/>
      <c r="H161" s="60"/>
    </row>
    <row r="162" spans="1:8" ht="12.75">
      <c r="A162" s="103" t="s">
        <v>423</v>
      </c>
      <c r="B162" s="104" t="s">
        <v>379</v>
      </c>
      <c r="C162" s="54">
        <v>2012</v>
      </c>
      <c r="D162" s="54" t="s">
        <v>400</v>
      </c>
      <c r="E162" s="54">
        <v>74</v>
      </c>
      <c r="F162" s="58">
        <v>303721</v>
      </c>
      <c r="G162" s="110"/>
      <c r="H162" s="60"/>
    </row>
    <row r="163" spans="1:8" ht="12.75">
      <c r="A163" s="103" t="s">
        <v>412</v>
      </c>
      <c r="B163" s="104" t="s">
        <v>401</v>
      </c>
      <c r="C163" s="54">
        <v>2012</v>
      </c>
      <c r="D163" s="54" t="s">
        <v>403</v>
      </c>
      <c r="E163" s="54">
        <v>33</v>
      </c>
      <c r="F163" s="58">
        <v>50620</v>
      </c>
      <c r="G163" s="110"/>
      <c r="H163" s="60"/>
    </row>
    <row r="164" spans="1:8" ht="12.75" customHeight="1">
      <c r="A164" s="103" t="s">
        <v>413</v>
      </c>
      <c r="B164" s="104" t="s">
        <v>402</v>
      </c>
      <c r="C164" s="54">
        <v>2012</v>
      </c>
      <c r="D164" s="54" t="s">
        <v>403</v>
      </c>
      <c r="E164" s="54">
        <v>18</v>
      </c>
      <c r="F164" s="58">
        <v>31605</v>
      </c>
      <c r="G164" s="110"/>
      <c r="H164" s="60"/>
    </row>
    <row r="165" spans="1:8" ht="12.75" customHeight="1">
      <c r="A165" s="103" t="s">
        <v>418</v>
      </c>
      <c r="B165" s="171" t="s">
        <v>60</v>
      </c>
      <c r="C165" s="54">
        <v>2012</v>
      </c>
      <c r="D165" s="54" t="s">
        <v>404</v>
      </c>
      <c r="E165" s="54">
        <v>55</v>
      </c>
      <c r="F165" s="58">
        <v>200777</v>
      </c>
      <c r="G165" s="110"/>
      <c r="H165" s="60"/>
    </row>
    <row r="166" spans="1:8" ht="12.75" customHeight="1">
      <c r="A166" s="103" t="s">
        <v>414</v>
      </c>
      <c r="B166" s="172" t="s">
        <v>406</v>
      </c>
      <c r="C166" s="54">
        <v>2012</v>
      </c>
      <c r="D166" s="54" t="s">
        <v>407</v>
      </c>
      <c r="E166" s="54">
        <v>63</v>
      </c>
      <c r="F166" s="58">
        <v>25758</v>
      </c>
      <c r="G166" s="110"/>
      <c r="H166" s="60"/>
    </row>
    <row r="167" spans="1:8" ht="12.75">
      <c r="A167" s="103" t="s">
        <v>419</v>
      </c>
      <c r="B167" s="172" t="s">
        <v>405</v>
      </c>
      <c r="C167" s="54">
        <v>2012</v>
      </c>
      <c r="D167" s="54" t="s">
        <v>407</v>
      </c>
      <c r="E167" s="54">
        <v>22</v>
      </c>
      <c r="F167" s="58">
        <v>21538</v>
      </c>
      <c r="G167" s="110"/>
      <c r="H167" s="60"/>
    </row>
    <row r="168" spans="1:8" ht="25.5">
      <c r="A168" s="136" t="s">
        <v>425</v>
      </c>
      <c r="B168" s="172" t="s">
        <v>409</v>
      </c>
      <c r="C168" s="54">
        <v>2012</v>
      </c>
      <c r="D168" s="54" t="s">
        <v>410</v>
      </c>
      <c r="E168" s="54">
        <v>35</v>
      </c>
      <c r="F168" s="58">
        <v>44335</v>
      </c>
      <c r="G168" s="110"/>
      <c r="H168" s="60"/>
    </row>
    <row r="169" spans="1:8" ht="12.75" customHeight="1">
      <c r="A169" s="136" t="s">
        <v>426</v>
      </c>
      <c r="B169" s="172" t="s">
        <v>95</v>
      </c>
      <c r="C169" s="54">
        <v>2012</v>
      </c>
      <c r="D169" s="54" t="s">
        <v>411</v>
      </c>
      <c r="E169" s="54">
        <v>90</v>
      </c>
      <c r="F169" s="58">
        <v>447647</v>
      </c>
      <c r="G169" s="110"/>
      <c r="H169" s="60"/>
    </row>
    <row r="170" spans="1:8" ht="12.75" customHeight="1">
      <c r="A170" s="136" t="s">
        <v>427</v>
      </c>
      <c r="B170" s="172" t="s">
        <v>417</v>
      </c>
      <c r="C170" s="54">
        <v>2012</v>
      </c>
      <c r="D170" s="54" t="s">
        <v>416</v>
      </c>
      <c r="E170" s="54">
        <v>15</v>
      </c>
      <c r="F170" s="58">
        <v>6354</v>
      </c>
      <c r="G170" s="110"/>
      <c r="H170" s="60"/>
    </row>
    <row r="171" spans="1:8" ht="22.5" customHeight="1">
      <c r="A171" s="136" t="s">
        <v>428</v>
      </c>
      <c r="B171" s="172" t="s">
        <v>415</v>
      </c>
      <c r="C171" s="54">
        <v>2012</v>
      </c>
      <c r="D171" s="54" t="s">
        <v>416</v>
      </c>
      <c r="E171" s="54">
        <v>27</v>
      </c>
      <c r="F171" s="58">
        <v>16015</v>
      </c>
      <c r="G171" s="110"/>
      <c r="H171" s="60"/>
    </row>
    <row r="172" spans="1:8" ht="25.5">
      <c r="A172" s="136" t="s">
        <v>432</v>
      </c>
      <c r="B172" s="172" t="s">
        <v>420</v>
      </c>
      <c r="C172" s="54">
        <v>2012</v>
      </c>
      <c r="D172" s="54" t="s">
        <v>421</v>
      </c>
      <c r="E172" s="54">
        <v>20</v>
      </c>
      <c r="F172" s="58">
        <v>18803</v>
      </c>
      <c r="G172" s="110"/>
      <c r="H172" s="60"/>
    </row>
    <row r="173" spans="1:8" ht="12.75" customHeight="1">
      <c r="A173" s="136" t="s">
        <v>433</v>
      </c>
      <c r="B173" s="172" t="s">
        <v>429</v>
      </c>
      <c r="C173" s="54">
        <v>2012</v>
      </c>
      <c r="D173" s="54" t="s">
        <v>424</v>
      </c>
      <c r="E173" s="54">
        <v>16</v>
      </c>
      <c r="F173" s="58">
        <v>3770</v>
      </c>
      <c r="G173" s="110"/>
      <c r="H173" s="60"/>
    </row>
    <row r="174" spans="1:8" ht="12.75">
      <c r="A174" s="136" t="s">
        <v>439</v>
      </c>
      <c r="B174" s="172" t="s">
        <v>65</v>
      </c>
      <c r="C174" s="54">
        <v>2012</v>
      </c>
      <c r="D174" s="54" t="s">
        <v>431</v>
      </c>
      <c r="E174" s="54">
        <v>118</v>
      </c>
      <c r="F174" s="58">
        <v>480771</v>
      </c>
      <c r="G174" s="110"/>
      <c r="H174" s="60"/>
    </row>
    <row r="175" spans="1:8" ht="109.5" customHeight="1">
      <c r="A175" s="136" t="s">
        <v>456</v>
      </c>
      <c r="B175" s="172" t="s">
        <v>457</v>
      </c>
      <c r="C175" s="54" t="s">
        <v>458</v>
      </c>
      <c r="D175" s="54" t="s">
        <v>458</v>
      </c>
      <c r="E175" s="54" t="s">
        <v>458</v>
      </c>
      <c r="F175" s="58">
        <v>2834</v>
      </c>
      <c r="G175" s="110"/>
      <c r="H175" s="60"/>
    </row>
    <row r="176" spans="1:8" ht="12.75">
      <c r="A176" s="180" t="s">
        <v>438</v>
      </c>
      <c r="B176" s="180"/>
      <c r="C176" s="181"/>
      <c r="D176" s="106"/>
      <c r="E176" s="106"/>
      <c r="F176" s="87">
        <f>SUM(F150:F175)</f>
        <v>3400445</v>
      </c>
      <c r="G176" s="88">
        <v>41421891</v>
      </c>
      <c r="H176" s="94">
        <f>F176/G176</f>
        <v>0.082092944525396</v>
      </c>
    </row>
    <row r="177" spans="1:8" ht="12.75">
      <c r="A177" s="136" t="s">
        <v>449</v>
      </c>
      <c r="B177" s="172" t="s">
        <v>65</v>
      </c>
      <c r="C177" s="54">
        <v>2012</v>
      </c>
      <c r="D177" s="54" t="s">
        <v>431</v>
      </c>
      <c r="E177" s="54">
        <v>118</v>
      </c>
      <c r="F177" s="58">
        <v>956464</v>
      </c>
      <c r="G177" s="110"/>
      <c r="H177" s="60"/>
    </row>
    <row r="178" spans="1:8" ht="12.75">
      <c r="A178" s="136" t="s">
        <v>448</v>
      </c>
      <c r="B178" s="172" t="s">
        <v>440</v>
      </c>
      <c r="C178" s="54">
        <v>2013</v>
      </c>
      <c r="D178" s="54" t="s">
        <v>441</v>
      </c>
      <c r="E178" s="54">
        <v>57</v>
      </c>
      <c r="F178" s="58">
        <v>20116</v>
      </c>
      <c r="G178" s="110"/>
      <c r="H178" s="60"/>
    </row>
    <row r="179" spans="1:8" ht="12.75">
      <c r="A179" s="136" t="s">
        <v>453</v>
      </c>
      <c r="B179" s="172" t="s">
        <v>197</v>
      </c>
      <c r="C179" s="54">
        <v>2013</v>
      </c>
      <c r="D179" s="54" t="s">
        <v>447</v>
      </c>
      <c r="E179" s="54">
        <v>12</v>
      </c>
      <c r="F179" s="58">
        <v>3532</v>
      </c>
      <c r="G179" s="110"/>
      <c r="H179" s="60"/>
    </row>
    <row r="180" spans="1:8" ht="12.75">
      <c r="A180" s="136" t="s">
        <v>455</v>
      </c>
      <c r="B180" s="172" t="s">
        <v>451</v>
      </c>
      <c r="C180" s="54">
        <v>2013</v>
      </c>
      <c r="D180" s="54" t="s">
        <v>452</v>
      </c>
      <c r="E180" s="54">
        <v>31</v>
      </c>
      <c r="F180" s="58">
        <v>10958</v>
      </c>
      <c r="G180" s="110"/>
      <c r="H180" s="60"/>
    </row>
    <row r="181" spans="1:8" ht="12.75">
      <c r="A181" s="136" t="s">
        <v>464</v>
      </c>
      <c r="B181" s="172" t="s">
        <v>80</v>
      </c>
      <c r="C181" s="54">
        <v>2013</v>
      </c>
      <c r="D181" s="54" t="s">
        <v>454</v>
      </c>
      <c r="E181" s="54">
        <v>60</v>
      </c>
      <c r="F181" s="58">
        <v>161117</v>
      </c>
      <c r="G181" s="110"/>
      <c r="H181" s="60"/>
    </row>
    <row r="182" spans="1:8" ht="12.75">
      <c r="A182" s="136" t="s">
        <v>465</v>
      </c>
      <c r="B182" s="172" t="s">
        <v>466</v>
      </c>
      <c r="C182" s="54">
        <v>2013</v>
      </c>
      <c r="D182" s="54" t="s">
        <v>468</v>
      </c>
      <c r="E182" s="167">
        <v>16</v>
      </c>
      <c r="F182" s="168">
        <v>6506</v>
      </c>
      <c r="G182" s="169"/>
      <c r="H182" s="170"/>
    </row>
    <row r="183" spans="1:10" ht="12.75">
      <c r="A183" s="136" t="s">
        <v>467</v>
      </c>
      <c r="B183" s="172" t="s">
        <v>472</v>
      </c>
      <c r="C183" s="54">
        <v>2013</v>
      </c>
      <c r="D183" s="54" t="s">
        <v>469</v>
      </c>
      <c r="E183" s="167">
        <v>37</v>
      </c>
      <c r="F183" s="169">
        <v>258544</v>
      </c>
      <c r="G183" s="169"/>
      <c r="H183" s="170"/>
      <c r="J183" s="79"/>
    </row>
    <row r="184" spans="1:10" ht="12.75">
      <c r="A184" s="136" t="s">
        <v>470</v>
      </c>
      <c r="B184" s="172" t="s">
        <v>65</v>
      </c>
      <c r="C184" s="54">
        <v>2013</v>
      </c>
      <c r="D184" s="54" t="s">
        <v>471</v>
      </c>
      <c r="E184" s="167">
        <v>69</v>
      </c>
      <c r="F184" s="168">
        <v>154877</v>
      </c>
      <c r="G184" s="169"/>
      <c r="H184" s="170"/>
      <c r="J184" s="79"/>
    </row>
    <row r="185" spans="1:10" ht="12.75">
      <c r="A185" s="136" t="s">
        <v>473</v>
      </c>
      <c r="B185" s="172" t="s">
        <v>474</v>
      </c>
      <c r="C185" s="54">
        <v>2013</v>
      </c>
      <c r="D185" s="54" t="s">
        <v>475</v>
      </c>
      <c r="E185" s="167">
        <v>9</v>
      </c>
      <c r="F185" s="168">
        <v>5540</v>
      </c>
      <c r="G185" s="169"/>
      <c r="H185" s="170"/>
      <c r="J185" s="79"/>
    </row>
    <row r="186" spans="1:10" ht="12.75">
      <c r="A186" s="136" t="s">
        <v>476</v>
      </c>
      <c r="B186" s="172" t="s">
        <v>477</v>
      </c>
      <c r="C186" s="54">
        <v>2013</v>
      </c>
      <c r="D186" s="54" t="s">
        <v>475</v>
      </c>
      <c r="E186" s="167">
        <v>71</v>
      </c>
      <c r="F186" s="168">
        <v>96313</v>
      </c>
      <c r="G186" s="169"/>
      <c r="H186" s="170"/>
      <c r="J186" s="79"/>
    </row>
    <row r="187" spans="1:10" ht="12.75">
      <c r="A187" s="136" t="s">
        <v>479</v>
      </c>
      <c r="B187" s="172" t="s">
        <v>480</v>
      </c>
      <c r="C187" s="54">
        <v>2013</v>
      </c>
      <c r="D187" s="54" t="s">
        <v>481</v>
      </c>
      <c r="E187" s="167">
        <v>11</v>
      </c>
      <c r="F187" s="63">
        <v>3198</v>
      </c>
      <c r="G187" s="110"/>
      <c r="H187" s="173"/>
      <c r="J187" s="79"/>
    </row>
    <row r="188" spans="1:10" ht="12.75">
      <c r="A188" s="136" t="s">
        <v>484</v>
      </c>
      <c r="B188" s="172" t="s">
        <v>485</v>
      </c>
      <c r="C188" s="54">
        <v>2013</v>
      </c>
      <c r="D188" s="54" t="s">
        <v>486</v>
      </c>
      <c r="E188" s="167">
        <v>47</v>
      </c>
      <c r="F188" s="63">
        <v>15147</v>
      </c>
      <c r="G188" s="110"/>
      <c r="H188" s="173"/>
      <c r="J188" s="79"/>
    </row>
    <row r="189" spans="1:10" ht="12.75">
      <c r="A189" s="136" t="s">
        <v>487</v>
      </c>
      <c r="B189" s="172" t="s">
        <v>409</v>
      </c>
      <c r="C189" s="54">
        <v>2013</v>
      </c>
      <c r="D189" s="54" t="s">
        <v>488</v>
      </c>
      <c r="E189" s="167">
        <v>60</v>
      </c>
      <c r="F189" s="63"/>
      <c r="G189" s="110"/>
      <c r="H189" s="173"/>
      <c r="J189" s="79"/>
    </row>
    <row r="190" spans="1:10" ht="12.75">
      <c r="A190" s="136" t="s">
        <v>490</v>
      </c>
      <c r="B190" s="172" t="s">
        <v>491</v>
      </c>
      <c r="C190" s="54">
        <v>2013</v>
      </c>
      <c r="D190" s="54" t="s">
        <v>489</v>
      </c>
      <c r="E190" s="167">
        <v>25</v>
      </c>
      <c r="F190" s="63"/>
      <c r="G190" s="110"/>
      <c r="H190" s="173"/>
      <c r="J190" s="79"/>
    </row>
    <row r="191" spans="1:10" ht="25.5">
      <c r="A191" s="136" t="s">
        <v>450</v>
      </c>
      <c r="B191" s="172" t="s">
        <v>294</v>
      </c>
      <c r="C191" s="54" t="s">
        <v>294</v>
      </c>
      <c r="D191" s="54" t="s">
        <v>294</v>
      </c>
      <c r="E191" s="54" t="s">
        <v>294</v>
      </c>
      <c r="F191" s="58">
        <v>5470</v>
      </c>
      <c r="G191" s="110"/>
      <c r="H191" s="60"/>
      <c r="J191" s="79"/>
    </row>
    <row r="192" spans="1:8" ht="12.75">
      <c r="A192" s="180" t="s">
        <v>437</v>
      </c>
      <c r="B192" s="180"/>
      <c r="C192" s="181"/>
      <c r="D192" s="106"/>
      <c r="E192" s="106"/>
      <c r="F192" s="87">
        <f>SUM(F177:F191)</f>
        <v>1697782</v>
      </c>
      <c r="G192" s="88">
        <v>33538148</v>
      </c>
      <c r="H192" s="94">
        <f>F192/G192</f>
        <v>0.05062241361687592</v>
      </c>
    </row>
    <row r="193" spans="1:8" s="111" customFormat="1" ht="111.75" customHeight="1">
      <c r="A193" s="182" t="s">
        <v>422</v>
      </c>
      <c r="B193" s="182"/>
      <c r="C193" s="182"/>
      <c r="D193" s="182"/>
      <c r="E193" s="182"/>
      <c r="F193" s="182"/>
      <c r="G193" s="182"/>
      <c r="H193" s="182"/>
    </row>
    <row r="194" ht="12.75">
      <c r="A194" s="92" t="s">
        <v>430</v>
      </c>
    </row>
    <row r="195" ht="12.75">
      <c r="A195" s="92"/>
    </row>
    <row r="196" spans="1:10" ht="12.75">
      <c r="A196" s="92"/>
      <c r="J196" s="79"/>
    </row>
    <row r="197" ht="12.75">
      <c r="A197" s="95" t="s">
        <v>492</v>
      </c>
    </row>
    <row r="199" ht="12.75">
      <c r="F199" s="145"/>
    </row>
    <row r="211" ht="12.75">
      <c r="B211" s="8" t="s">
        <v>483</v>
      </c>
    </row>
  </sheetData>
  <sheetProtection/>
  <mergeCells count="18">
    <mergeCell ref="A192:C192"/>
    <mergeCell ref="A193:H193"/>
    <mergeCell ref="A149:C149"/>
    <mergeCell ref="A89:C89"/>
    <mergeCell ref="A42:C42"/>
    <mergeCell ref="A73:C73"/>
    <mergeCell ref="A129:C129"/>
    <mergeCell ref="A117:C117"/>
    <mergeCell ref="A53:C53"/>
    <mergeCell ref="A63:C63"/>
    <mergeCell ref="A104:C104"/>
    <mergeCell ref="A176:C176"/>
    <mergeCell ref="A35:C35"/>
    <mergeCell ref="A7:C7"/>
    <mergeCell ref="A12:C12"/>
    <mergeCell ref="A29:C29"/>
    <mergeCell ref="A16:C16"/>
    <mergeCell ref="A21:C21"/>
  </mergeCells>
  <printOptions horizontalCentered="1" verticalCentered="1"/>
  <pageMargins left="0.7480314960629921" right="0.7480314960629921" top="0.984251968503937" bottom="0.984251968503937" header="0" footer="0"/>
  <pageSetup fitToHeight="2" fitToWidth="1" horizontalDpi="600" verticalDpi="600" orientation="portrait" scale="54" r:id="rId2"/>
  <ignoredErrors>
    <ignoredError sqref="F16" formulaRange="1"/>
  </ignoredErrors>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IO178"/>
  <sheetViews>
    <sheetView zoomScalePageLayoutView="0" workbookViewId="0" topLeftCell="A146">
      <selection activeCell="A172" sqref="A172:H172"/>
    </sheetView>
  </sheetViews>
  <sheetFormatPr defaultColWidth="33.28125" defaultRowHeight="12.75"/>
  <cols>
    <col min="1" max="1" width="40.57421875" style="8" bestFit="1" customWidth="1"/>
    <col min="2" max="2" width="33.28125" style="8" customWidth="1"/>
    <col min="3" max="3" width="13.28125" style="8" customWidth="1"/>
    <col min="4" max="4" width="24.8515625" style="8" customWidth="1"/>
    <col min="5" max="5" width="8.00390625" style="8" customWidth="1"/>
    <col min="6" max="6" width="15.8515625" style="66" customWidth="1"/>
    <col min="7" max="7" width="15.8515625" style="67" customWidth="1"/>
    <col min="8" max="8" width="15.8515625" style="68" customWidth="1"/>
    <col min="9" max="9" width="13.8515625" style="8" hidden="1" customWidth="1"/>
    <col min="10" max="10" width="33.28125" style="8" customWidth="1"/>
    <col min="11" max="11" width="6.8515625" style="8" customWidth="1"/>
    <col min="12" max="12" width="5.7109375" style="8" customWidth="1"/>
    <col min="13" max="13" width="23.140625" style="8" customWidth="1"/>
    <col min="14" max="14" width="9.140625" style="8" customWidth="1"/>
    <col min="15" max="15" width="13.28125" style="8" customWidth="1"/>
    <col min="16" max="16384" width="33.28125" style="8" customWidth="1"/>
  </cols>
  <sheetData>
    <row r="1" spans="1:8" ht="63.75">
      <c r="A1" s="5" t="s">
        <v>0</v>
      </c>
      <c r="B1" s="5" t="s">
        <v>1</v>
      </c>
      <c r="C1" s="5" t="s">
        <v>2</v>
      </c>
      <c r="D1" s="5" t="s">
        <v>306</v>
      </c>
      <c r="E1" s="108" t="s">
        <v>349</v>
      </c>
      <c r="F1" s="6" t="s">
        <v>434</v>
      </c>
      <c r="G1" s="6" t="s">
        <v>435</v>
      </c>
      <c r="H1" s="7" t="s">
        <v>436</v>
      </c>
    </row>
    <row r="2" spans="1:8" ht="12.75">
      <c r="A2" s="9" t="s">
        <v>3</v>
      </c>
      <c r="B2" s="10" t="s">
        <v>4</v>
      </c>
      <c r="C2" s="11">
        <v>1996</v>
      </c>
      <c r="D2" s="11" t="s">
        <v>299</v>
      </c>
      <c r="E2" s="11"/>
      <c r="F2" s="12">
        <v>350000</v>
      </c>
      <c r="G2" s="12">
        <v>0</v>
      </c>
      <c r="H2" s="13"/>
    </row>
    <row r="3" spans="1:8" ht="12.75">
      <c r="A3" s="9" t="s">
        <v>112</v>
      </c>
      <c r="B3" s="10" t="s">
        <v>6</v>
      </c>
      <c r="C3" s="11">
        <v>1996</v>
      </c>
      <c r="D3" s="11" t="s">
        <v>301</v>
      </c>
      <c r="E3" s="11"/>
      <c r="F3" s="12">
        <v>120000</v>
      </c>
      <c r="G3" s="12">
        <v>0</v>
      </c>
      <c r="H3" s="13"/>
    </row>
    <row r="4" spans="1:8" ht="12.75">
      <c r="A4" s="14" t="s">
        <v>205</v>
      </c>
      <c r="B4" s="15"/>
      <c r="C4" s="16"/>
      <c r="D4" s="16"/>
      <c r="E4" s="16"/>
      <c r="F4" s="17">
        <f>SUM(F2:F3)</f>
        <v>470000</v>
      </c>
      <c r="G4" s="17">
        <v>18050000</v>
      </c>
      <c r="H4" s="18">
        <f>F4/G4</f>
        <v>0.0260387811634349</v>
      </c>
    </row>
    <row r="5" spans="1:8" ht="25.5">
      <c r="A5" s="9" t="s">
        <v>113</v>
      </c>
      <c r="B5" s="10" t="s">
        <v>289</v>
      </c>
      <c r="C5" s="11">
        <v>1997</v>
      </c>
      <c r="D5" s="11" t="s">
        <v>290</v>
      </c>
      <c r="E5" s="11"/>
      <c r="F5" s="12">
        <v>100000</v>
      </c>
      <c r="G5" s="12">
        <v>0</v>
      </c>
      <c r="H5" s="13"/>
    </row>
    <row r="6" spans="1:8" ht="12.75">
      <c r="A6" s="175" t="s">
        <v>206</v>
      </c>
      <c r="B6" s="176"/>
      <c r="C6" s="177"/>
      <c r="D6" s="17"/>
      <c r="E6" s="17"/>
      <c r="F6" s="17">
        <v>100000</v>
      </c>
      <c r="G6" s="17">
        <v>17850000</v>
      </c>
      <c r="H6" s="18">
        <f>F6/G6</f>
        <v>0.0056022408963585435</v>
      </c>
    </row>
    <row r="7" spans="1:8" ht="12.75">
      <c r="A7" s="9" t="s">
        <v>114</v>
      </c>
      <c r="B7" s="10" t="s">
        <v>7</v>
      </c>
      <c r="C7" s="11">
        <v>1998</v>
      </c>
      <c r="D7" s="11" t="s">
        <v>294</v>
      </c>
      <c r="E7" s="11"/>
      <c r="F7" s="12">
        <v>82000</v>
      </c>
      <c r="G7" s="12">
        <v>0</v>
      </c>
      <c r="H7" s="13"/>
    </row>
    <row r="8" spans="1:8" ht="12.75">
      <c r="A8" s="9" t="s">
        <v>117</v>
      </c>
      <c r="B8" s="10" t="s">
        <v>9</v>
      </c>
      <c r="C8" s="11">
        <v>1998</v>
      </c>
      <c r="D8" s="11" t="s">
        <v>293</v>
      </c>
      <c r="E8" s="11"/>
      <c r="F8" s="12">
        <v>10000</v>
      </c>
      <c r="G8" s="12">
        <v>0</v>
      </c>
      <c r="H8" s="13"/>
    </row>
    <row r="9" spans="1:8" ht="12.75">
      <c r="A9" s="9" t="s">
        <v>116</v>
      </c>
      <c r="B9" s="10" t="s">
        <v>8</v>
      </c>
      <c r="C9" s="11">
        <v>1998</v>
      </c>
      <c r="D9" s="11" t="s">
        <v>292</v>
      </c>
      <c r="E9" s="11"/>
      <c r="F9" s="12">
        <v>630000</v>
      </c>
      <c r="G9" s="12">
        <v>0</v>
      </c>
      <c r="H9" s="13"/>
    </row>
    <row r="10" spans="1:8" ht="12.75">
      <c r="A10" s="175" t="s">
        <v>207</v>
      </c>
      <c r="B10" s="176"/>
      <c r="C10" s="177"/>
      <c r="D10" s="17"/>
      <c r="E10" s="17"/>
      <c r="F10" s="17">
        <f>SUM(F7:F9)</f>
        <v>722000</v>
      </c>
      <c r="G10" s="17">
        <v>18350000</v>
      </c>
      <c r="H10" s="18">
        <f>F10/G10</f>
        <v>0.039346049046321524</v>
      </c>
    </row>
    <row r="11" spans="1:8" ht="12.75">
      <c r="A11" s="9" t="s">
        <v>118</v>
      </c>
      <c r="B11" s="10" t="s">
        <v>10</v>
      </c>
      <c r="C11" s="11">
        <v>1999</v>
      </c>
      <c r="D11" s="11" t="s">
        <v>302</v>
      </c>
      <c r="E11" s="11"/>
      <c r="F11" s="12">
        <v>27000</v>
      </c>
      <c r="G11" s="12">
        <v>0</v>
      </c>
      <c r="H11" s="13"/>
    </row>
    <row r="12" spans="1:8" ht="12.75">
      <c r="A12" s="9" t="s">
        <v>120</v>
      </c>
      <c r="B12" s="10" t="s">
        <v>14</v>
      </c>
      <c r="C12" s="11">
        <v>1999</v>
      </c>
      <c r="D12" s="11" t="s">
        <v>303</v>
      </c>
      <c r="E12" s="11"/>
      <c r="F12" s="12">
        <v>18000</v>
      </c>
      <c r="G12" s="12">
        <v>0</v>
      </c>
      <c r="H12" s="13"/>
    </row>
    <row r="13" spans="1:8" ht="12.75">
      <c r="A13" s="175" t="s">
        <v>208</v>
      </c>
      <c r="B13" s="176"/>
      <c r="C13" s="177"/>
      <c r="D13" s="17"/>
      <c r="E13" s="17"/>
      <c r="F13" s="17">
        <f>SUM(F11:F12)</f>
        <v>45000</v>
      </c>
      <c r="G13" s="17">
        <v>15990000</v>
      </c>
      <c r="H13" s="18">
        <f>F13/G13</f>
        <v>0.0028142589118198874</v>
      </c>
    </row>
    <row r="14" spans="1:8" ht="12.75">
      <c r="A14" s="9" t="s">
        <v>123</v>
      </c>
      <c r="B14" s="10" t="s">
        <v>16</v>
      </c>
      <c r="C14" s="11">
        <v>2000</v>
      </c>
      <c r="D14" s="11" t="s">
        <v>305</v>
      </c>
      <c r="E14" s="11"/>
      <c r="F14" s="12">
        <v>10000</v>
      </c>
      <c r="G14" s="12">
        <v>0</v>
      </c>
      <c r="H14" s="13"/>
    </row>
    <row r="15" spans="1:8" ht="12.75">
      <c r="A15" s="9" t="s">
        <v>12</v>
      </c>
      <c r="B15" s="10" t="s">
        <v>13</v>
      </c>
      <c r="C15" s="11">
        <v>2000</v>
      </c>
      <c r="D15" s="11" t="s">
        <v>295</v>
      </c>
      <c r="E15" s="11"/>
      <c r="F15" s="12">
        <v>95000</v>
      </c>
      <c r="G15" s="12">
        <v>0</v>
      </c>
      <c r="H15" s="13"/>
    </row>
    <row r="16" spans="1:8" ht="12.75">
      <c r="A16" s="9" t="s">
        <v>121</v>
      </c>
      <c r="B16" s="10" t="s">
        <v>6</v>
      </c>
      <c r="C16" s="11">
        <v>2000</v>
      </c>
      <c r="D16" s="11" t="s">
        <v>296</v>
      </c>
      <c r="E16" s="11"/>
      <c r="F16" s="12">
        <v>100000</v>
      </c>
      <c r="G16" s="12">
        <v>0</v>
      </c>
      <c r="H16" s="13"/>
    </row>
    <row r="17" spans="1:8" ht="12.75">
      <c r="A17" s="175" t="s">
        <v>209</v>
      </c>
      <c r="B17" s="176"/>
      <c r="C17" s="177"/>
      <c r="D17" s="17"/>
      <c r="E17" s="17"/>
      <c r="F17" s="17">
        <f>SUM(F14:F16)</f>
        <v>205000</v>
      </c>
      <c r="G17" s="17">
        <v>17200000</v>
      </c>
      <c r="H17" s="18">
        <f>F17/G17</f>
        <v>0.011918604651162791</v>
      </c>
    </row>
    <row r="18" spans="1:8" ht="12.75">
      <c r="A18" s="9" t="s">
        <v>28</v>
      </c>
      <c r="B18" s="10" t="s">
        <v>7</v>
      </c>
      <c r="C18" s="11">
        <v>2001</v>
      </c>
      <c r="D18" s="11" t="s">
        <v>313</v>
      </c>
      <c r="E18" s="11"/>
      <c r="F18" s="12">
        <v>3000</v>
      </c>
      <c r="G18" s="12">
        <v>0</v>
      </c>
      <c r="H18" s="13"/>
    </row>
    <row r="19" spans="1:8" ht="12.75">
      <c r="A19" s="9" t="s">
        <v>17</v>
      </c>
      <c r="B19" s="10" t="s">
        <v>18</v>
      </c>
      <c r="C19" s="11">
        <v>2001</v>
      </c>
      <c r="D19" s="11" t="s">
        <v>298</v>
      </c>
      <c r="E19" s="11"/>
      <c r="F19" s="12">
        <v>5000</v>
      </c>
      <c r="G19" s="12">
        <v>0</v>
      </c>
      <c r="H19" s="13"/>
    </row>
    <row r="20" spans="1:8" ht="12.75">
      <c r="A20" s="9" t="s">
        <v>124</v>
      </c>
      <c r="B20" s="10" t="s">
        <v>20</v>
      </c>
      <c r="C20" s="11">
        <v>2001</v>
      </c>
      <c r="D20" s="11" t="s">
        <v>288</v>
      </c>
      <c r="E20" s="11"/>
      <c r="F20" s="12">
        <v>2000</v>
      </c>
      <c r="G20" s="12">
        <v>0</v>
      </c>
      <c r="H20" s="13"/>
    </row>
    <row r="21" spans="1:8" ht="12.75">
      <c r="A21" s="9" t="s">
        <v>21</v>
      </c>
      <c r="B21" s="10" t="s">
        <v>22</v>
      </c>
      <c r="C21" s="11">
        <v>2001</v>
      </c>
      <c r="D21" s="11" t="s">
        <v>288</v>
      </c>
      <c r="E21" s="11"/>
      <c r="F21" s="12">
        <v>20000</v>
      </c>
      <c r="G21" s="12">
        <v>0</v>
      </c>
      <c r="H21" s="13"/>
    </row>
    <row r="22" spans="1:8" ht="25.5">
      <c r="A22" s="9" t="s">
        <v>19</v>
      </c>
      <c r="B22" s="10" t="s">
        <v>125</v>
      </c>
      <c r="C22" s="11">
        <v>2001</v>
      </c>
      <c r="D22" s="11" t="s">
        <v>307</v>
      </c>
      <c r="E22" s="11"/>
      <c r="F22" s="12">
        <v>5000</v>
      </c>
      <c r="G22" s="12">
        <v>0</v>
      </c>
      <c r="H22" s="13"/>
    </row>
    <row r="23" spans="1:8" ht="12.75">
      <c r="A23" s="9" t="s">
        <v>126</v>
      </c>
      <c r="B23" s="10" t="s">
        <v>23</v>
      </c>
      <c r="C23" s="11">
        <v>2001</v>
      </c>
      <c r="D23" s="124" t="s">
        <v>308</v>
      </c>
      <c r="E23" s="124"/>
      <c r="F23" s="125">
        <v>57000</v>
      </c>
      <c r="G23" s="125">
        <v>0</v>
      </c>
      <c r="H23" s="126"/>
    </row>
    <row r="24" spans="1:8" ht="12.75">
      <c r="A24" s="178" t="s">
        <v>210</v>
      </c>
      <c r="B24" s="179"/>
      <c r="C24" s="179"/>
      <c r="D24" s="47"/>
      <c r="E24" s="47"/>
      <c r="F24" s="47">
        <f>SUM(F18:F23)</f>
        <v>92000</v>
      </c>
      <c r="G24" s="47">
        <v>17780000</v>
      </c>
      <c r="H24" s="48">
        <f>F24/G24</f>
        <v>0.005174353205849269</v>
      </c>
    </row>
    <row r="25" spans="1:8" ht="25.5">
      <c r="A25" s="117" t="s">
        <v>24</v>
      </c>
      <c r="B25" s="118" t="s">
        <v>25</v>
      </c>
      <c r="C25" s="119">
        <v>2002</v>
      </c>
      <c r="D25" s="119" t="s">
        <v>309</v>
      </c>
      <c r="E25" s="119"/>
      <c r="F25" s="120">
        <v>2000</v>
      </c>
      <c r="G25" s="120">
        <v>0</v>
      </c>
      <c r="H25" s="121"/>
    </row>
    <row r="26" spans="1:8" ht="12.75">
      <c r="A26" s="122" t="s">
        <v>352</v>
      </c>
      <c r="B26" s="53" t="s">
        <v>353</v>
      </c>
      <c r="C26" s="123">
        <v>2002</v>
      </c>
      <c r="D26" s="127" t="s">
        <v>361</v>
      </c>
      <c r="E26" s="36"/>
      <c r="F26" s="129" t="s">
        <v>357</v>
      </c>
      <c r="G26" s="36"/>
      <c r="H26" s="128"/>
    </row>
    <row r="27" spans="1:8" ht="12.75">
      <c r="A27" s="9" t="s">
        <v>128</v>
      </c>
      <c r="B27" s="10" t="s">
        <v>27</v>
      </c>
      <c r="C27" s="11">
        <v>2002</v>
      </c>
      <c r="D27" s="11" t="s">
        <v>311</v>
      </c>
      <c r="E27" s="11"/>
      <c r="F27" s="12">
        <v>90000</v>
      </c>
      <c r="G27" s="12">
        <v>0</v>
      </c>
      <c r="H27" s="13"/>
    </row>
    <row r="28" spans="1:8" ht="12.75">
      <c r="A28" s="9" t="s">
        <v>130</v>
      </c>
      <c r="B28" s="10" t="s">
        <v>29</v>
      </c>
      <c r="C28" s="11">
        <v>2002</v>
      </c>
      <c r="D28" s="11" t="s">
        <v>314</v>
      </c>
      <c r="E28" s="11"/>
      <c r="F28" s="12">
        <v>87541</v>
      </c>
      <c r="G28" s="12">
        <v>0</v>
      </c>
      <c r="H28" s="13"/>
    </row>
    <row r="29" spans="1:8" ht="12.75">
      <c r="A29" s="175" t="s">
        <v>211</v>
      </c>
      <c r="B29" s="176"/>
      <c r="C29" s="177"/>
      <c r="D29" s="17"/>
      <c r="E29" s="17"/>
      <c r="F29" s="17">
        <f>SUM(F25:F28)</f>
        <v>179541</v>
      </c>
      <c r="G29" s="17">
        <v>18400000</v>
      </c>
      <c r="H29" s="18">
        <v>0.04644244565217391</v>
      </c>
    </row>
    <row r="30" spans="1:8" ht="12.75">
      <c r="A30" s="9" t="s">
        <v>131</v>
      </c>
      <c r="B30" s="10" t="s">
        <v>30</v>
      </c>
      <c r="C30" s="11">
        <v>2003</v>
      </c>
      <c r="D30" s="11" t="s">
        <v>315</v>
      </c>
      <c r="E30" s="11"/>
      <c r="F30" s="12">
        <v>5400</v>
      </c>
      <c r="G30" s="12">
        <v>0</v>
      </c>
      <c r="H30" s="13"/>
    </row>
    <row r="31" spans="1:8" ht="12.75">
      <c r="A31" s="9" t="s">
        <v>132</v>
      </c>
      <c r="B31" s="10" t="s">
        <v>29</v>
      </c>
      <c r="C31" s="11">
        <v>2003</v>
      </c>
      <c r="D31" s="11" t="s">
        <v>315</v>
      </c>
      <c r="E31" s="11"/>
      <c r="F31" s="12">
        <v>83383</v>
      </c>
      <c r="G31" s="12">
        <v>0</v>
      </c>
      <c r="H31" s="13"/>
    </row>
    <row r="32" spans="1:8" ht="12.75">
      <c r="A32" s="9" t="s">
        <v>133</v>
      </c>
      <c r="B32" s="10" t="s">
        <v>32</v>
      </c>
      <c r="C32" s="11">
        <v>2003</v>
      </c>
      <c r="D32" s="11" t="s">
        <v>316</v>
      </c>
      <c r="E32" s="11"/>
      <c r="F32" s="12">
        <v>5000</v>
      </c>
      <c r="G32" s="12">
        <v>0</v>
      </c>
      <c r="H32" s="13"/>
    </row>
    <row r="33" spans="1:8" ht="12.75">
      <c r="A33" s="9" t="s">
        <v>134</v>
      </c>
      <c r="B33" s="10" t="s">
        <v>16</v>
      </c>
      <c r="C33" s="11">
        <v>2003</v>
      </c>
      <c r="D33" s="11" t="s">
        <v>294</v>
      </c>
      <c r="E33" s="11"/>
      <c r="F33" s="12">
        <v>1000</v>
      </c>
      <c r="G33" s="12">
        <v>0</v>
      </c>
      <c r="H33" s="13"/>
    </row>
    <row r="34" spans="1:8" ht="12.75">
      <c r="A34" s="9" t="s">
        <v>135</v>
      </c>
      <c r="B34" s="10" t="s">
        <v>33</v>
      </c>
      <c r="C34" s="11">
        <v>2003</v>
      </c>
      <c r="D34" s="11" t="s">
        <v>317</v>
      </c>
      <c r="E34" s="11"/>
      <c r="F34" s="12">
        <v>100000</v>
      </c>
      <c r="G34" s="12">
        <v>0</v>
      </c>
      <c r="H34" s="13"/>
    </row>
    <row r="35" spans="1:8" ht="12.75">
      <c r="A35" s="175" t="s">
        <v>212</v>
      </c>
      <c r="B35" s="176"/>
      <c r="C35" s="177"/>
      <c r="D35" s="17"/>
      <c r="E35" s="17"/>
      <c r="F35" s="17">
        <f>SUM(F30:F34)</f>
        <v>194783</v>
      </c>
      <c r="G35" s="17">
        <v>17086000</v>
      </c>
      <c r="H35" s="18">
        <v>0.033788130633267</v>
      </c>
    </row>
    <row r="36" spans="1:8" ht="12.75">
      <c r="A36" s="19" t="s">
        <v>70</v>
      </c>
      <c r="B36" s="10" t="s">
        <v>29</v>
      </c>
      <c r="C36" s="20">
        <v>2003</v>
      </c>
      <c r="D36" s="11" t="s">
        <v>315</v>
      </c>
      <c r="E36" s="20"/>
      <c r="F36" s="21">
        <v>347434</v>
      </c>
      <c r="G36" s="21"/>
      <c r="H36" s="22"/>
    </row>
    <row r="37" spans="1:8" ht="25.5">
      <c r="A37" s="9" t="s">
        <v>141</v>
      </c>
      <c r="B37" s="10" t="s">
        <v>38</v>
      </c>
      <c r="C37" s="11">
        <v>2004</v>
      </c>
      <c r="D37" s="11" t="s">
        <v>339</v>
      </c>
      <c r="E37" s="11"/>
      <c r="F37" s="12">
        <v>5500</v>
      </c>
      <c r="G37" s="12">
        <v>0</v>
      </c>
      <c r="H37" s="13"/>
    </row>
    <row r="38" spans="1:8" ht="12.75">
      <c r="A38" s="9" t="s">
        <v>333</v>
      </c>
      <c r="B38" s="10" t="s">
        <v>31</v>
      </c>
      <c r="C38" s="11">
        <v>2004</v>
      </c>
      <c r="D38" s="11" t="s">
        <v>318</v>
      </c>
      <c r="E38" s="11">
        <v>4</v>
      </c>
      <c r="F38" s="12">
        <v>3000</v>
      </c>
      <c r="G38" s="12">
        <v>0</v>
      </c>
      <c r="H38" s="13"/>
    </row>
    <row r="39" spans="1:8" ht="15.75" customHeight="1">
      <c r="A39" s="9" t="s">
        <v>142</v>
      </c>
      <c r="B39" s="10" t="s">
        <v>40</v>
      </c>
      <c r="C39" s="11">
        <v>2004</v>
      </c>
      <c r="D39" s="11" t="s">
        <v>326</v>
      </c>
      <c r="E39" s="11"/>
      <c r="F39" s="21">
        <v>150000</v>
      </c>
      <c r="G39" s="21">
        <v>0</v>
      </c>
      <c r="H39" s="22"/>
    </row>
    <row r="40" spans="1:8" ht="12.75">
      <c r="A40" s="9" t="s">
        <v>39</v>
      </c>
      <c r="B40" s="10" t="s">
        <v>18</v>
      </c>
      <c r="C40" s="11">
        <v>2004</v>
      </c>
      <c r="D40" s="11" t="s">
        <v>325</v>
      </c>
      <c r="E40" s="11"/>
      <c r="F40" s="12">
        <v>3500</v>
      </c>
      <c r="G40" s="12">
        <v>0</v>
      </c>
      <c r="H40" s="13"/>
    </row>
    <row r="41" spans="1:8" ht="12.75">
      <c r="A41" s="9" t="s">
        <v>136</v>
      </c>
      <c r="B41" s="10" t="s">
        <v>34</v>
      </c>
      <c r="C41" s="11">
        <v>2004</v>
      </c>
      <c r="D41" s="11" t="s">
        <v>320</v>
      </c>
      <c r="E41" s="11"/>
      <c r="F41" s="12">
        <v>54000</v>
      </c>
      <c r="G41" s="12">
        <v>0</v>
      </c>
      <c r="H41" s="13"/>
    </row>
    <row r="42" spans="1:8" ht="12.75">
      <c r="A42" s="9" t="s">
        <v>137</v>
      </c>
      <c r="B42" s="10" t="s">
        <v>35</v>
      </c>
      <c r="C42" s="11">
        <v>2004</v>
      </c>
      <c r="D42" s="11" t="s">
        <v>321</v>
      </c>
      <c r="E42" s="11"/>
      <c r="F42" s="12">
        <v>13000</v>
      </c>
      <c r="G42" s="12">
        <v>0</v>
      </c>
      <c r="H42" s="13"/>
    </row>
    <row r="43" spans="1:8" ht="12.75">
      <c r="A43" s="9" t="s">
        <v>140</v>
      </c>
      <c r="B43" s="10" t="s">
        <v>37</v>
      </c>
      <c r="C43" s="11">
        <v>2004</v>
      </c>
      <c r="D43" s="11" t="s">
        <v>324</v>
      </c>
      <c r="E43" s="11"/>
      <c r="F43" s="12">
        <v>100</v>
      </c>
      <c r="G43" s="12">
        <v>0</v>
      </c>
      <c r="H43" s="13"/>
    </row>
    <row r="44" spans="1:8" ht="12.75">
      <c r="A44" s="9" t="s">
        <v>139</v>
      </c>
      <c r="B44" s="10" t="s">
        <v>22</v>
      </c>
      <c r="C44" s="11">
        <v>2004</v>
      </c>
      <c r="D44" s="11" t="s">
        <v>323</v>
      </c>
      <c r="E44" s="11"/>
      <c r="F44" s="12">
        <v>60777</v>
      </c>
      <c r="G44" s="12">
        <v>0</v>
      </c>
      <c r="H44" s="13"/>
    </row>
    <row r="45" spans="1:8" ht="12.75">
      <c r="A45" s="175" t="s">
        <v>213</v>
      </c>
      <c r="B45" s="176"/>
      <c r="C45" s="177"/>
      <c r="D45" s="17"/>
      <c r="E45" s="17"/>
      <c r="F45" s="17">
        <f>SUM(F36:F44)</f>
        <v>637311</v>
      </c>
      <c r="G45" s="17">
        <v>17122000</v>
      </c>
      <c r="H45" s="18">
        <v>0.055174629132110735</v>
      </c>
    </row>
    <row r="46" spans="1:8" ht="12.75">
      <c r="A46" s="31" t="s">
        <v>69</v>
      </c>
      <c r="B46" s="10" t="s">
        <v>40</v>
      </c>
      <c r="C46" s="25">
        <v>2004</v>
      </c>
      <c r="D46" s="11" t="s">
        <v>326</v>
      </c>
      <c r="E46" s="28"/>
      <c r="F46" s="29">
        <v>165633</v>
      </c>
      <c r="G46" s="29"/>
      <c r="H46" s="30"/>
    </row>
    <row r="47" spans="1:8" ht="12.75">
      <c r="A47" s="31" t="s">
        <v>147</v>
      </c>
      <c r="B47" s="10" t="s">
        <v>22</v>
      </c>
      <c r="C47" s="25">
        <v>2004</v>
      </c>
      <c r="D47" s="11" t="s">
        <v>323</v>
      </c>
      <c r="E47" s="28"/>
      <c r="F47" s="29">
        <v>112070</v>
      </c>
      <c r="G47" s="29"/>
      <c r="H47" s="30"/>
    </row>
    <row r="48" spans="1:8" ht="12.75">
      <c r="A48" s="9" t="s">
        <v>143</v>
      </c>
      <c r="B48" s="10" t="s">
        <v>41</v>
      </c>
      <c r="C48" s="11">
        <v>2005</v>
      </c>
      <c r="D48" s="11" t="s">
        <v>327</v>
      </c>
      <c r="E48" s="11"/>
      <c r="F48" s="12">
        <v>252710</v>
      </c>
      <c r="G48" s="12">
        <v>0</v>
      </c>
      <c r="H48" s="13"/>
    </row>
    <row r="49" spans="1:8" ht="12.75">
      <c r="A49" s="9" t="s">
        <v>144</v>
      </c>
      <c r="B49" s="10" t="s">
        <v>42</v>
      </c>
      <c r="C49" s="11">
        <v>2005</v>
      </c>
      <c r="D49" s="11" t="s">
        <v>328</v>
      </c>
      <c r="E49" s="11"/>
      <c r="F49" s="12">
        <v>7834</v>
      </c>
      <c r="G49" s="12">
        <v>0</v>
      </c>
      <c r="H49" s="13"/>
    </row>
    <row r="50" spans="1:8" ht="12.75">
      <c r="A50" s="23" t="s">
        <v>145</v>
      </c>
      <c r="B50" s="24" t="s">
        <v>45</v>
      </c>
      <c r="C50" s="25">
        <v>2005</v>
      </c>
      <c r="D50" s="25" t="s">
        <v>330</v>
      </c>
      <c r="E50" s="25"/>
      <c r="F50" s="21">
        <v>2075</v>
      </c>
      <c r="G50" s="21">
        <v>0</v>
      </c>
      <c r="H50" s="22"/>
    </row>
    <row r="51" spans="1:8" ht="12.75">
      <c r="A51" s="23" t="s">
        <v>146</v>
      </c>
      <c r="B51" s="24" t="s">
        <v>46</v>
      </c>
      <c r="C51" s="25">
        <v>2005</v>
      </c>
      <c r="D51" s="25" t="s">
        <v>331</v>
      </c>
      <c r="E51" s="25"/>
      <c r="F51" s="21">
        <v>247125</v>
      </c>
      <c r="G51" s="21">
        <v>0</v>
      </c>
      <c r="H51" s="22"/>
    </row>
    <row r="52" spans="1:8" ht="12.75">
      <c r="A52" s="26" t="s">
        <v>47</v>
      </c>
      <c r="B52" s="27" t="s">
        <v>48</v>
      </c>
      <c r="C52" s="28">
        <v>2005</v>
      </c>
      <c r="D52" s="28" t="s">
        <v>332</v>
      </c>
      <c r="E52" s="28"/>
      <c r="F52" s="29">
        <v>18329</v>
      </c>
      <c r="G52" s="29">
        <v>0</v>
      </c>
      <c r="H52" s="30"/>
    </row>
    <row r="53" spans="1:8" ht="12.75">
      <c r="A53" s="23" t="s">
        <v>49</v>
      </c>
      <c r="B53" s="24" t="s">
        <v>50</v>
      </c>
      <c r="C53" s="25">
        <v>2005</v>
      </c>
      <c r="D53" s="25" t="s">
        <v>319</v>
      </c>
      <c r="E53" s="25"/>
      <c r="F53" s="21">
        <v>120300</v>
      </c>
      <c r="G53" s="21">
        <v>0</v>
      </c>
      <c r="H53" s="22"/>
    </row>
    <row r="54" spans="1:8" ht="12.75">
      <c r="A54" s="178" t="s">
        <v>214</v>
      </c>
      <c r="B54" s="179"/>
      <c r="C54" s="183"/>
      <c r="D54" s="32"/>
      <c r="E54" s="32"/>
      <c r="F54" s="32">
        <f>SUM(F46:F53)</f>
        <v>926076</v>
      </c>
      <c r="G54" s="32">
        <v>15940000</v>
      </c>
      <c r="H54" s="33">
        <v>0.12415972396486825</v>
      </c>
    </row>
    <row r="55" spans="1:249" s="43" customFormat="1" ht="12.75">
      <c r="A55" s="3" t="s">
        <v>68</v>
      </c>
      <c r="B55" s="44" t="s">
        <v>50</v>
      </c>
      <c r="C55" s="45">
        <v>2005</v>
      </c>
      <c r="D55" s="45" t="s">
        <v>319</v>
      </c>
      <c r="E55" s="45"/>
      <c r="F55" s="36">
        <v>336896</v>
      </c>
      <c r="G55" s="4"/>
      <c r="H55" s="37"/>
      <c r="I55" s="38"/>
      <c r="J55" s="40"/>
      <c r="K55" s="40"/>
      <c r="L55" s="41"/>
      <c r="M55" s="42"/>
      <c r="N55" s="38"/>
      <c r="O55" s="39"/>
      <c r="P55" s="40"/>
      <c r="Q55" s="40"/>
      <c r="R55" s="41"/>
      <c r="S55" s="42"/>
      <c r="T55" s="38"/>
      <c r="U55" s="39"/>
      <c r="V55" s="40"/>
      <c r="W55" s="40"/>
      <c r="X55" s="41"/>
      <c r="Y55" s="42"/>
      <c r="Z55" s="38"/>
      <c r="AA55" s="39"/>
      <c r="AB55" s="40"/>
      <c r="AC55" s="40"/>
      <c r="AD55" s="41"/>
      <c r="AE55" s="42"/>
      <c r="AF55" s="38"/>
      <c r="AG55" s="39"/>
      <c r="AH55" s="40"/>
      <c r="AI55" s="40"/>
      <c r="AJ55" s="41"/>
      <c r="AK55" s="42"/>
      <c r="AL55" s="38"/>
      <c r="AM55" s="39"/>
      <c r="AN55" s="40"/>
      <c r="AO55" s="40"/>
      <c r="AP55" s="41"/>
      <c r="AQ55" s="42"/>
      <c r="AR55" s="38"/>
      <c r="AS55" s="39"/>
      <c r="AT55" s="40"/>
      <c r="AU55" s="40"/>
      <c r="AV55" s="41"/>
      <c r="AW55" s="42"/>
      <c r="AX55" s="38"/>
      <c r="AY55" s="39"/>
      <c r="AZ55" s="40"/>
      <c r="BA55" s="40"/>
      <c r="BB55" s="41"/>
      <c r="BC55" s="42"/>
      <c r="BD55" s="38"/>
      <c r="BE55" s="39"/>
      <c r="BF55" s="40"/>
      <c r="BG55" s="40"/>
      <c r="BH55" s="41"/>
      <c r="BI55" s="42"/>
      <c r="BJ55" s="38"/>
      <c r="BK55" s="39"/>
      <c r="BL55" s="40"/>
      <c r="BM55" s="40"/>
      <c r="BN55" s="41"/>
      <c r="BO55" s="42"/>
      <c r="BP55" s="38"/>
      <c r="BQ55" s="39"/>
      <c r="BR55" s="40"/>
      <c r="BS55" s="40"/>
      <c r="BT55" s="41"/>
      <c r="BU55" s="42"/>
      <c r="BV55" s="38"/>
      <c r="BW55" s="39"/>
      <c r="BX55" s="40"/>
      <c r="BY55" s="40"/>
      <c r="BZ55" s="41"/>
      <c r="CA55" s="42"/>
      <c r="CB55" s="38"/>
      <c r="CC55" s="39"/>
      <c r="CD55" s="40"/>
      <c r="CE55" s="40"/>
      <c r="CF55" s="41"/>
      <c r="CG55" s="42"/>
      <c r="CH55" s="38"/>
      <c r="CI55" s="39"/>
      <c r="CJ55" s="40"/>
      <c r="CK55" s="40"/>
      <c r="CL55" s="41"/>
      <c r="CM55" s="42"/>
      <c r="CN55" s="38"/>
      <c r="CO55" s="39"/>
      <c r="CP55" s="40"/>
      <c r="CQ55" s="40"/>
      <c r="CR55" s="41"/>
      <c r="CS55" s="42"/>
      <c r="CT55" s="38"/>
      <c r="CU55" s="39"/>
      <c r="CV55" s="40"/>
      <c r="CW55" s="40"/>
      <c r="CX55" s="41"/>
      <c r="CY55" s="42"/>
      <c r="CZ55" s="38"/>
      <c r="DA55" s="39"/>
      <c r="DB55" s="40"/>
      <c r="DC55" s="40"/>
      <c r="DD55" s="41"/>
      <c r="DE55" s="42"/>
      <c r="DF55" s="38"/>
      <c r="DG55" s="39"/>
      <c r="DH55" s="40"/>
      <c r="DI55" s="40"/>
      <c r="DJ55" s="41"/>
      <c r="DK55" s="42"/>
      <c r="DL55" s="38"/>
      <c r="DM55" s="39"/>
      <c r="DN55" s="40"/>
      <c r="DO55" s="40"/>
      <c r="DP55" s="41"/>
      <c r="DQ55" s="42"/>
      <c r="DR55" s="38"/>
      <c r="DS55" s="39"/>
      <c r="DT55" s="40"/>
      <c r="DU55" s="40"/>
      <c r="DV55" s="41"/>
      <c r="DW55" s="42"/>
      <c r="DX55" s="38"/>
      <c r="DY55" s="39"/>
      <c r="DZ55" s="40"/>
      <c r="EA55" s="40"/>
      <c r="EB55" s="41"/>
      <c r="EC55" s="42"/>
      <c r="ED55" s="38"/>
      <c r="EE55" s="39"/>
      <c r="EF55" s="40"/>
      <c r="EG55" s="40"/>
      <c r="EH55" s="41"/>
      <c r="EI55" s="42"/>
      <c r="EJ55" s="38"/>
      <c r="EK55" s="39"/>
      <c r="EL55" s="40"/>
      <c r="EM55" s="40"/>
      <c r="EN55" s="41"/>
      <c r="EO55" s="42"/>
      <c r="EP55" s="38"/>
      <c r="EQ55" s="39"/>
      <c r="ER55" s="40"/>
      <c r="ES55" s="40"/>
      <c r="ET55" s="41"/>
      <c r="EU55" s="42"/>
      <c r="EV55" s="38"/>
      <c r="EW55" s="39"/>
      <c r="EX55" s="40"/>
      <c r="EY55" s="40"/>
      <c r="EZ55" s="41"/>
      <c r="FA55" s="42"/>
      <c r="FB55" s="38"/>
      <c r="FC55" s="39"/>
      <c r="FD55" s="40"/>
      <c r="FE55" s="40"/>
      <c r="FF55" s="41"/>
      <c r="FG55" s="42"/>
      <c r="FH55" s="38"/>
      <c r="FI55" s="39"/>
      <c r="FJ55" s="40"/>
      <c r="FK55" s="40"/>
      <c r="FL55" s="41"/>
      <c r="FM55" s="42"/>
      <c r="FN55" s="38"/>
      <c r="FO55" s="39"/>
      <c r="FP55" s="40"/>
      <c r="FQ55" s="40"/>
      <c r="FR55" s="41"/>
      <c r="FS55" s="42"/>
      <c r="FT55" s="38"/>
      <c r="FU55" s="39"/>
      <c r="FV55" s="40"/>
      <c r="FW55" s="40"/>
      <c r="FX55" s="41"/>
      <c r="FY55" s="42"/>
      <c r="FZ55" s="38"/>
      <c r="GA55" s="39"/>
      <c r="GB55" s="40"/>
      <c r="GC55" s="40"/>
      <c r="GD55" s="41"/>
      <c r="GE55" s="42"/>
      <c r="GF55" s="38"/>
      <c r="GG55" s="39"/>
      <c r="GH55" s="40"/>
      <c r="GI55" s="40"/>
      <c r="GJ55" s="41"/>
      <c r="GK55" s="42"/>
      <c r="GL55" s="38"/>
      <c r="GM55" s="39"/>
      <c r="GN55" s="40"/>
      <c r="GO55" s="40"/>
      <c r="GP55" s="41"/>
      <c r="GQ55" s="42"/>
      <c r="GR55" s="38"/>
      <c r="GS55" s="39"/>
      <c r="GT55" s="40"/>
      <c r="GU55" s="40"/>
      <c r="GV55" s="41"/>
      <c r="GW55" s="42"/>
      <c r="GX55" s="38"/>
      <c r="GY55" s="39"/>
      <c r="GZ55" s="40"/>
      <c r="HA55" s="40"/>
      <c r="HB55" s="41"/>
      <c r="HC55" s="42"/>
      <c r="HD55" s="38"/>
      <c r="HE55" s="39"/>
      <c r="HF55" s="40"/>
      <c r="HG55" s="40"/>
      <c r="HH55" s="41"/>
      <c r="HI55" s="42"/>
      <c r="HJ55" s="38"/>
      <c r="HK55" s="39"/>
      <c r="HL55" s="40"/>
      <c r="HM55" s="40"/>
      <c r="HN55" s="41"/>
      <c r="HO55" s="42"/>
      <c r="HP55" s="38"/>
      <c r="HQ55" s="39"/>
      <c r="HR55" s="40"/>
      <c r="HS55" s="40"/>
      <c r="HT55" s="41"/>
      <c r="HU55" s="42"/>
      <c r="HV55" s="38"/>
      <c r="HW55" s="39"/>
      <c r="HX55" s="40"/>
      <c r="HY55" s="40"/>
      <c r="HZ55" s="41"/>
      <c r="IA55" s="42"/>
      <c r="IB55" s="38"/>
      <c r="IC55" s="39"/>
      <c r="ID55" s="40"/>
      <c r="IE55" s="40"/>
      <c r="IF55" s="41"/>
      <c r="IG55" s="42"/>
      <c r="IH55" s="38"/>
      <c r="II55" s="39"/>
      <c r="IJ55" s="40"/>
      <c r="IK55" s="40"/>
      <c r="IL55" s="41"/>
      <c r="IM55" s="42"/>
      <c r="IN55" s="38"/>
      <c r="IO55" s="39"/>
    </row>
    <row r="56" spans="1:249" s="43" customFormat="1" ht="12.75">
      <c r="A56" s="3" t="s">
        <v>52</v>
      </c>
      <c r="B56" s="34" t="s">
        <v>57</v>
      </c>
      <c r="C56" s="35">
        <v>2006</v>
      </c>
      <c r="D56" s="35" t="s">
        <v>227</v>
      </c>
      <c r="E56" s="35">
        <v>22</v>
      </c>
      <c r="F56" s="36">
        <v>80577</v>
      </c>
      <c r="G56" s="4"/>
      <c r="H56" s="37"/>
      <c r="I56" s="38"/>
      <c r="J56" s="40"/>
      <c r="K56" s="40"/>
      <c r="L56" s="41"/>
      <c r="M56" s="42"/>
      <c r="N56" s="38"/>
      <c r="O56" s="39"/>
      <c r="P56" s="40"/>
      <c r="Q56" s="40"/>
      <c r="R56" s="41"/>
      <c r="S56" s="42"/>
      <c r="T56" s="38"/>
      <c r="U56" s="39"/>
      <c r="V56" s="40"/>
      <c r="W56" s="40"/>
      <c r="X56" s="41"/>
      <c r="Y56" s="42"/>
      <c r="Z56" s="38"/>
      <c r="AA56" s="39"/>
      <c r="AB56" s="40"/>
      <c r="AC56" s="40"/>
      <c r="AD56" s="41"/>
      <c r="AE56" s="42"/>
      <c r="AF56" s="38"/>
      <c r="AG56" s="39"/>
      <c r="AH56" s="40"/>
      <c r="AI56" s="40"/>
      <c r="AJ56" s="41"/>
      <c r="AK56" s="42"/>
      <c r="AL56" s="38"/>
      <c r="AM56" s="39"/>
      <c r="AN56" s="40"/>
      <c r="AO56" s="40"/>
      <c r="AP56" s="41"/>
      <c r="AQ56" s="42"/>
      <c r="AR56" s="38"/>
      <c r="AS56" s="39"/>
      <c r="AT56" s="40"/>
      <c r="AU56" s="40"/>
      <c r="AV56" s="41"/>
      <c r="AW56" s="42"/>
      <c r="AX56" s="38"/>
      <c r="AY56" s="39"/>
      <c r="AZ56" s="40"/>
      <c r="BA56" s="40"/>
      <c r="BB56" s="41"/>
      <c r="BC56" s="42"/>
      <c r="BD56" s="38"/>
      <c r="BE56" s="39"/>
      <c r="BF56" s="40"/>
      <c r="BG56" s="40"/>
      <c r="BH56" s="41"/>
      <c r="BI56" s="42"/>
      <c r="BJ56" s="38"/>
      <c r="BK56" s="39"/>
      <c r="BL56" s="40"/>
      <c r="BM56" s="40"/>
      <c r="BN56" s="41"/>
      <c r="BO56" s="42"/>
      <c r="BP56" s="38"/>
      <c r="BQ56" s="39"/>
      <c r="BR56" s="40"/>
      <c r="BS56" s="40"/>
      <c r="BT56" s="41"/>
      <c r="BU56" s="42"/>
      <c r="BV56" s="38"/>
      <c r="BW56" s="39"/>
      <c r="BX56" s="40"/>
      <c r="BY56" s="40"/>
      <c r="BZ56" s="41"/>
      <c r="CA56" s="42"/>
      <c r="CB56" s="38"/>
      <c r="CC56" s="39"/>
      <c r="CD56" s="40"/>
      <c r="CE56" s="40"/>
      <c r="CF56" s="41"/>
      <c r="CG56" s="42"/>
      <c r="CH56" s="38"/>
      <c r="CI56" s="39"/>
      <c r="CJ56" s="40"/>
      <c r="CK56" s="40"/>
      <c r="CL56" s="41"/>
      <c r="CM56" s="42"/>
      <c r="CN56" s="38"/>
      <c r="CO56" s="39"/>
      <c r="CP56" s="40"/>
      <c r="CQ56" s="40"/>
      <c r="CR56" s="41"/>
      <c r="CS56" s="42"/>
      <c r="CT56" s="38"/>
      <c r="CU56" s="39"/>
      <c r="CV56" s="40"/>
      <c r="CW56" s="40"/>
      <c r="CX56" s="41"/>
      <c r="CY56" s="42"/>
      <c r="CZ56" s="38"/>
      <c r="DA56" s="39"/>
      <c r="DB56" s="40"/>
      <c r="DC56" s="40"/>
      <c r="DD56" s="41"/>
      <c r="DE56" s="42"/>
      <c r="DF56" s="38"/>
      <c r="DG56" s="39"/>
      <c r="DH56" s="40"/>
      <c r="DI56" s="40"/>
      <c r="DJ56" s="41"/>
      <c r="DK56" s="42"/>
      <c r="DL56" s="38"/>
      <c r="DM56" s="39"/>
      <c r="DN56" s="40"/>
      <c r="DO56" s="40"/>
      <c r="DP56" s="41"/>
      <c r="DQ56" s="42"/>
      <c r="DR56" s="38"/>
      <c r="DS56" s="39"/>
      <c r="DT56" s="40"/>
      <c r="DU56" s="40"/>
      <c r="DV56" s="41"/>
      <c r="DW56" s="42"/>
      <c r="DX56" s="38"/>
      <c r="DY56" s="39"/>
      <c r="DZ56" s="40"/>
      <c r="EA56" s="40"/>
      <c r="EB56" s="41"/>
      <c r="EC56" s="42"/>
      <c r="ED56" s="38"/>
      <c r="EE56" s="39"/>
      <c r="EF56" s="40"/>
      <c r="EG56" s="40"/>
      <c r="EH56" s="41"/>
      <c r="EI56" s="42"/>
      <c r="EJ56" s="38"/>
      <c r="EK56" s="39"/>
      <c r="EL56" s="40"/>
      <c r="EM56" s="40"/>
      <c r="EN56" s="41"/>
      <c r="EO56" s="42"/>
      <c r="EP56" s="38"/>
      <c r="EQ56" s="39"/>
      <c r="ER56" s="40"/>
      <c r="ES56" s="40"/>
      <c r="ET56" s="41"/>
      <c r="EU56" s="42"/>
      <c r="EV56" s="38"/>
      <c r="EW56" s="39"/>
      <c r="EX56" s="40"/>
      <c r="EY56" s="40"/>
      <c r="EZ56" s="41"/>
      <c r="FA56" s="42"/>
      <c r="FB56" s="38"/>
      <c r="FC56" s="39"/>
      <c r="FD56" s="40"/>
      <c r="FE56" s="40"/>
      <c r="FF56" s="41"/>
      <c r="FG56" s="42"/>
      <c r="FH56" s="38"/>
      <c r="FI56" s="39"/>
      <c r="FJ56" s="40"/>
      <c r="FK56" s="40"/>
      <c r="FL56" s="41"/>
      <c r="FM56" s="42"/>
      <c r="FN56" s="38"/>
      <c r="FO56" s="39"/>
      <c r="FP56" s="40"/>
      <c r="FQ56" s="40"/>
      <c r="FR56" s="41"/>
      <c r="FS56" s="42"/>
      <c r="FT56" s="38"/>
      <c r="FU56" s="39"/>
      <c r="FV56" s="40"/>
      <c r="FW56" s="40"/>
      <c r="FX56" s="41"/>
      <c r="FY56" s="42"/>
      <c r="FZ56" s="38"/>
      <c r="GA56" s="39"/>
      <c r="GB56" s="40"/>
      <c r="GC56" s="40"/>
      <c r="GD56" s="41"/>
      <c r="GE56" s="42"/>
      <c r="GF56" s="38"/>
      <c r="GG56" s="39"/>
      <c r="GH56" s="40"/>
      <c r="GI56" s="40"/>
      <c r="GJ56" s="41"/>
      <c r="GK56" s="42"/>
      <c r="GL56" s="38"/>
      <c r="GM56" s="39"/>
      <c r="GN56" s="40"/>
      <c r="GO56" s="40"/>
      <c r="GP56" s="41"/>
      <c r="GQ56" s="42"/>
      <c r="GR56" s="38"/>
      <c r="GS56" s="39"/>
      <c r="GT56" s="40"/>
      <c r="GU56" s="40"/>
      <c r="GV56" s="41"/>
      <c r="GW56" s="42"/>
      <c r="GX56" s="38"/>
      <c r="GY56" s="39"/>
      <c r="GZ56" s="40"/>
      <c r="HA56" s="40"/>
      <c r="HB56" s="41"/>
      <c r="HC56" s="42"/>
      <c r="HD56" s="38"/>
      <c r="HE56" s="39"/>
      <c r="HF56" s="40"/>
      <c r="HG56" s="40"/>
      <c r="HH56" s="41"/>
      <c r="HI56" s="42"/>
      <c r="HJ56" s="38"/>
      <c r="HK56" s="39"/>
      <c r="HL56" s="40"/>
      <c r="HM56" s="40"/>
      <c r="HN56" s="41"/>
      <c r="HO56" s="42"/>
      <c r="HP56" s="38"/>
      <c r="HQ56" s="39"/>
      <c r="HR56" s="40"/>
      <c r="HS56" s="40"/>
      <c r="HT56" s="41"/>
      <c r="HU56" s="42"/>
      <c r="HV56" s="38"/>
      <c r="HW56" s="39"/>
      <c r="HX56" s="40"/>
      <c r="HY56" s="40"/>
      <c r="HZ56" s="41"/>
      <c r="IA56" s="42"/>
      <c r="IB56" s="38"/>
      <c r="IC56" s="39"/>
      <c r="ID56" s="40"/>
      <c r="IE56" s="40"/>
      <c r="IF56" s="41"/>
      <c r="IG56" s="42"/>
      <c r="IH56" s="38"/>
      <c r="II56" s="39"/>
      <c r="IJ56" s="40"/>
      <c r="IK56" s="40"/>
      <c r="IL56" s="41"/>
      <c r="IM56" s="42"/>
      <c r="IN56" s="38"/>
      <c r="IO56" s="39"/>
    </row>
    <row r="57" spans="1:249" s="43" customFormat="1" ht="12.75">
      <c r="A57" s="3" t="s">
        <v>53</v>
      </c>
      <c r="B57" s="34" t="s">
        <v>58</v>
      </c>
      <c r="C57" s="35">
        <v>2006</v>
      </c>
      <c r="D57" s="35" t="s">
        <v>229</v>
      </c>
      <c r="E57" s="35"/>
      <c r="F57" s="36">
        <v>412884</v>
      </c>
      <c r="G57" s="4"/>
      <c r="H57" s="37"/>
      <c r="I57" s="38"/>
      <c r="J57" s="40"/>
      <c r="K57" s="40"/>
      <c r="L57" s="41"/>
      <c r="M57" s="42"/>
      <c r="N57" s="38"/>
      <c r="O57" s="39"/>
      <c r="P57" s="40"/>
      <c r="Q57" s="40"/>
      <c r="R57" s="41"/>
      <c r="S57" s="42"/>
      <c r="T57" s="38"/>
      <c r="U57" s="39"/>
      <c r="V57" s="40"/>
      <c r="W57" s="40"/>
      <c r="X57" s="41"/>
      <c r="Y57" s="42"/>
      <c r="Z57" s="38"/>
      <c r="AA57" s="39"/>
      <c r="AB57" s="40"/>
      <c r="AC57" s="40"/>
      <c r="AD57" s="41"/>
      <c r="AE57" s="42"/>
      <c r="AF57" s="38"/>
      <c r="AG57" s="39"/>
      <c r="AH57" s="40"/>
      <c r="AI57" s="40"/>
      <c r="AJ57" s="41"/>
      <c r="AK57" s="42"/>
      <c r="AL57" s="38"/>
      <c r="AM57" s="39"/>
      <c r="AN57" s="40"/>
      <c r="AO57" s="40"/>
      <c r="AP57" s="41"/>
      <c r="AQ57" s="42"/>
      <c r="AR57" s="38"/>
      <c r="AS57" s="39"/>
      <c r="AT57" s="40"/>
      <c r="AU57" s="40"/>
      <c r="AV57" s="41"/>
      <c r="AW57" s="42"/>
      <c r="AX57" s="38"/>
      <c r="AY57" s="39"/>
      <c r="AZ57" s="40"/>
      <c r="BA57" s="40"/>
      <c r="BB57" s="41"/>
      <c r="BC57" s="42"/>
      <c r="BD57" s="38"/>
      <c r="BE57" s="39"/>
      <c r="BF57" s="40"/>
      <c r="BG57" s="40"/>
      <c r="BH57" s="41"/>
      <c r="BI57" s="42"/>
      <c r="BJ57" s="38"/>
      <c r="BK57" s="39"/>
      <c r="BL57" s="40"/>
      <c r="BM57" s="40"/>
      <c r="BN57" s="41"/>
      <c r="BO57" s="42"/>
      <c r="BP57" s="38"/>
      <c r="BQ57" s="39"/>
      <c r="BR57" s="40"/>
      <c r="BS57" s="40"/>
      <c r="BT57" s="41"/>
      <c r="BU57" s="42"/>
      <c r="BV57" s="38"/>
      <c r="BW57" s="39"/>
      <c r="BX57" s="40"/>
      <c r="BY57" s="40"/>
      <c r="BZ57" s="41"/>
      <c r="CA57" s="42"/>
      <c r="CB57" s="38"/>
      <c r="CC57" s="39"/>
      <c r="CD57" s="40"/>
      <c r="CE57" s="40"/>
      <c r="CF57" s="41"/>
      <c r="CG57" s="42"/>
      <c r="CH57" s="38"/>
      <c r="CI57" s="39"/>
      <c r="CJ57" s="40"/>
      <c r="CK57" s="40"/>
      <c r="CL57" s="41"/>
      <c r="CM57" s="42"/>
      <c r="CN57" s="38"/>
      <c r="CO57" s="39"/>
      <c r="CP57" s="40"/>
      <c r="CQ57" s="40"/>
      <c r="CR57" s="41"/>
      <c r="CS57" s="42"/>
      <c r="CT57" s="38"/>
      <c r="CU57" s="39"/>
      <c r="CV57" s="40"/>
      <c r="CW57" s="40"/>
      <c r="CX57" s="41"/>
      <c r="CY57" s="42"/>
      <c r="CZ57" s="38"/>
      <c r="DA57" s="39"/>
      <c r="DB57" s="40"/>
      <c r="DC57" s="40"/>
      <c r="DD57" s="41"/>
      <c r="DE57" s="42"/>
      <c r="DF57" s="38"/>
      <c r="DG57" s="39"/>
      <c r="DH57" s="40"/>
      <c r="DI57" s="40"/>
      <c r="DJ57" s="41"/>
      <c r="DK57" s="42"/>
      <c r="DL57" s="38"/>
      <c r="DM57" s="39"/>
      <c r="DN57" s="40"/>
      <c r="DO57" s="40"/>
      <c r="DP57" s="41"/>
      <c r="DQ57" s="42"/>
      <c r="DR57" s="38"/>
      <c r="DS57" s="39"/>
      <c r="DT57" s="40"/>
      <c r="DU57" s="40"/>
      <c r="DV57" s="41"/>
      <c r="DW57" s="42"/>
      <c r="DX57" s="38"/>
      <c r="DY57" s="39"/>
      <c r="DZ57" s="40"/>
      <c r="EA57" s="40"/>
      <c r="EB57" s="41"/>
      <c r="EC57" s="42"/>
      <c r="ED57" s="38"/>
      <c r="EE57" s="39"/>
      <c r="EF57" s="40"/>
      <c r="EG57" s="40"/>
      <c r="EH57" s="41"/>
      <c r="EI57" s="42"/>
      <c r="EJ57" s="38"/>
      <c r="EK57" s="39"/>
      <c r="EL57" s="40"/>
      <c r="EM57" s="40"/>
      <c r="EN57" s="41"/>
      <c r="EO57" s="42"/>
      <c r="EP57" s="38"/>
      <c r="EQ57" s="39"/>
      <c r="ER57" s="40"/>
      <c r="ES57" s="40"/>
      <c r="ET57" s="41"/>
      <c r="EU57" s="42"/>
      <c r="EV57" s="38"/>
      <c r="EW57" s="39"/>
      <c r="EX57" s="40"/>
      <c r="EY57" s="40"/>
      <c r="EZ57" s="41"/>
      <c r="FA57" s="42"/>
      <c r="FB57" s="38"/>
      <c r="FC57" s="39"/>
      <c r="FD57" s="40"/>
      <c r="FE57" s="40"/>
      <c r="FF57" s="41"/>
      <c r="FG57" s="42"/>
      <c r="FH57" s="38"/>
      <c r="FI57" s="39"/>
      <c r="FJ57" s="40"/>
      <c r="FK57" s="40"/>
      <c r="FL57" s="41"/>
      <c r="FM57" s="42"/>
      <c r="FN57" s="38"/>
      <c r="FO57" s="39"/>
      <c r="FP57" s="40"/>
      <c r="FQ57" s="40"/>
      <c r="FR57" s="41"/>
      <c r="FS57" s="42"/>
      <c r="FT57" s="38"/>
      <c r="FU57" s="39"/>
      <c r="FV57" s="40"/>
      <c r="FW57" s="40"/>
      <c r="FX57" s="41"/>
      <c r="FY57" s="42"/>
      <c r="FZ57" s="38"/>
      <c r="GA57" s="39"/>
      <c r="GB57" s="40"/>
      <c r="GC57" s="40"/>
      <c r="GD57" s="41"/>
      <c r="GE57" s="42"/>
      <c r="GF57" s="38"/>
      <c r="GG57" s="39"/>
      <c r="GH57" s="40"/>
      <c r="GI57" s="40"/>
      <c r="GJ57" s="41"/>
      <c r="GK57" s="42"/>
      <c r="GL57" s="38"/>
      <c r="GM57" s="39"/>
      <c r="GN57" s="40"/>
      <c r="GO57" s="40"/>
      <c r="GP57" s="41"/>
      <c r="GQ57" s="42"/>
      <c r="GR57" s="38"/>
      <c r="GS57" s="39"/>
      <c r="GT57" s="40"/>
      <c r="GU57" s="40"/>
      <c r="GV57" s="41"/>
      <c r="GW57" s="42"/>
      <c r="GX57" s="38"/>
      <c r="GY57" s="39"/>
      <c r="GZ57" s="40"/>
      <c r="HA57" s="40"/>
      <c r="HB57" s="41"/>
      <c r="HC57" s="42"/>
      <c r="HD57" s="38"/>
      <c r="HE57" s="39"/>
      <c r="HF57" s="40"/>
      <c r="HG57" s="40"/>
      <c r="HH57" s="41"/>
      <c r="HI57" s="42"/>
      <c r="HJ57" s="38"/>
      <c r="HK57" s="39"/>
      <c r="HL57" s="40"/>
      <c r="HM57" s="40"/>
      <c r="HN57" s="41"/>
      <c r="HO57" s="42"/>
      <c r="HP57" s="38"/>
      <c r="HQ57" s="39"/>
      <c r="HR57" s="40"/>
      <c r="HS57" s="40"/>
      <c r="HT57" s="41"/>
      <c r="HU57" s="42"/>
      <c r="HV57" s="38"/>
      <c r="HW57" s="39"/>
      <c r="HX57" s="40"/>
      <c r="HY57" s="40"/>
      <c r="HZ57" s="41"/>
      <c r="IA57" s="42"/>
      <c r="IB57" s="38"/>
      <c r="IC57" s="39"/>
      <c r="ID57" s="40"/>
      <c r="IE57" s="40"/>
      <c r="IF57" s="41"/>
      <c r="IG57" s="42"/>
      <c r="IH57" s="38"/>
      <c r="II57" s="39"/>
      <c r="IJ57" s="40"/>
      <c r="IK57" s="40"/>
      <c r="IL57" s="41"/>
      <c r="IM57" s="42"/>
      <c r="IN57" s="38"/>
      <c r="IO57" s="39"/>
    </row>
    <row r="58" spans="1:249" s="43" customFormat="1" ht="12.75">
      <c r="A58" s="3" t="s">
        <v>54</v>
      </c>
      <c r="B58" s="34" t="s">
        <v>59</v>
      </c>
      <c r="C58" s="35">
        <v>2006</v>
      </c>
      <c r="D58" s="35" t="s">
        <v>230</v>
      </c>
      <c r="E58" s="35"/>
      <c r="F58" s="36">
        <v>377692</v>
      </c>
      <c r="G58" s="4"/>
      <c r="H58" s="37"/>
      <c r="I58" s="38"/>
      <c r="J58" s="40"/>
      <c r="K58" s="40"/>
      <c r="L58" s="41"/>
      <c r="M58" s="42"/>
      <c r="N58" s="38"/>
      <c r="O58" s="39"/>
      <c r="P58" s="40"/>
      <c r="Q58" s="40"/>
      <c r="R58" s="41"/>
      <c r="S58" s="42"/>
      <c r="T58" s="38"/>
      <c r="U58" s="39"/>
      <c r="V58" s="40"/>
      <c r="W58" s="40"/>
      <c r="X58" s="41"/>
      <c r="Y58" s="42"/>
      <c r="Z58" s="38"/>
      <c r="AA58" s="39"/>
      <c r="AB58" s="40"/>
      <c r="AC58" s="40"/>
      <c r="AD58" s="41"/>
      <c r="AE58" s="42"/>
      <c r="AF58" s="38"/>
      <c r="AG58" s="39"/>
      <c r="AH58" s="40"/>
      <c r="AI58" s="40"/>
      <c r="AJ58" s="41"/>
      <c r="AK58" s="42"/>
      <c r="AL58" s="38"/>
      <c r="AM58" s="39"/>
      <c r="AN58" s="40"/>
      <c r="AO58" s="40"/>
      <c r="AP58" s="41"/>
      <c r="AQ58" s="42"/>
      <c r="AR58" s="38"/>
      <c r="AS58" s="39"/>
      <c r="AT58" s="40"/>
      <c r="AU58" s="40"/>
      <c r="AV58" s="41"/>
      <c r="AW58" s="42"/>
      <c r="AX58" s="38"/>
      <c r="AY58" s="39"/>
      <c r="AZ58" s="40"/>
      <c r="BA58" s="40"/>
      <c r="BB58" s="41"/>
      <c r="BC58" s="42"/>
      <c r="BD58" s="38"/>
      <c r="BE58" s="39"/>
      <c r="BF58" s="40"/>
      <c r="BG58" s="40"/>
      <c r="BH58" s="41"/>
      <c r="BI58" s="42"/>
      <c r="BJ58" s="38"/>
      <c r="BK58" s="39"/>
      <c r="BL58" s="40"/>
      <c r="BM58" s="40"/>
      <c r="BN58" s="41"/>
      <c r="BO58" s="42"/>
      <c r="BP58" s="38"/>
      <c r="BQ58" s="39"/>
      <c r="BR58" s="40"/>
      <c r="BS58" s="40"/>
      <c r="BT58" s="41"/>
      <c r="BU58" s="42"/>
      <c r="BV58" s="38"/>
      <c r="BW58" s="39"/>
      <c r="BX58" s="40"/>
      <c r="BY58" s="40"/>
      <c r="BZ58" s="41"/>
      <c r="CA58" s="42"/>
      <c r="CB58" s="38"/>
      <c r="CC58" s="39"/>
      <c r="CD58" s="40"/>
      <c r="CE58" s="40"/>
      <c r="CF58" s="41"/>
      <c r="CG58" s="42"/>
      <c r="CH58" s="38"/>
      <c r="CI58" s="39"/>
      <c r="CJ58" s="40"/>
      <c r="CK58" s="40"/>
      <c r="CL58" s="41"/>
      <c r="CM58" s="42"/>
      <c r="CN58" s="38"/>
      <c r="CO58" s="39"/>
      <c r="CP58" s="40"/>
      <c r="CQ58" s="40"/>
      <c r="CR58" s="41"/>
      <c r="CS58" s="42"/>
      <c r="CT58" s="38"/>
      <c r="CU58" s="39"/>
      <c r="CV58" s="40"/>
      <c r="CW58" s="40"/>
      <c r="CX58" s="41"/>
      <c r="CY58" s="42"/>
      <c r="CZ58" s="38"/>
      <c r="DA58" s="39"/>
      <c r="DB58" s="40"/>
      <c r="DC58" s="40"/>
      <c r="DD58" s="41"/>
      <c r="DE58" s="42"/>
      <c r="DF58" s="38"/>
      <c r="DG58" s="39"/>
      <c r="DH58" s="40"/>
      <c r="DI58" s="40"/>
      <c r="DJ58" s="41"/>
      <c r="DK58" s="42"/>
      <c r="DL58" s="38"/>
      <c r="DM58" s="39"/>
      <c r="DN58" s="40"/>
      <c r="DO58" s="40"/>
      <c r="DP58" s="41"/>
      <c r="DQ58" s="42"/>
      <c r="DR58" s="38"/>
      <c r="DS58" s="39"/>
      <c r="DT58" s="40"/>
      <c r="DU58" s="40"/>
      <c r="DV58" s="41"/>
      <c r="DW58" s="42"/>
      <c r="DX58" s="38"/>
      <c r="DY58" s="39"/>
      <c r="DZ58" s="40"/>
      <c r="EA58" s="40"/>
      <c r="EB58" s="41"/>
      <c r="EC58" s="42"/>
      <c r="ED58" s="38"/>
      <c r="EE58" s="39"/>
      <c r="EF58" s="40"/>
      <c r="EG58" s="40"/>
      <c r="EH58" s="41"/>
      <c r="EI58" s="42"/>
      <c r="EJ58" s="38"/>
      <c r="EK58" s="39"/>
      <c r="EL58" s="40"/>
      <c r="EM58" s="40"/>
      <c r="EN58" s="41"/>
      <c r="EO58" s="42"/>
      <c r="EP58" s="38"/>
      <c r="EQ58" s="39"/>
      <c r="ER58" s="40"/>
      <c r="ES58" s="40"/>
      <c r="ET58" s="41"/>
      <c r="EU58" s="42"/>
      <c r="EV58" s="38"/>
      <c r="EW58" s="39"/>
      <c r="EX58" s="40"/>
      <c r="EY58" s="40"/>
      <c r="EZ58" s="41"/>
      <c r="FA58" s="42"/>
      <c r="FB58" s="38"/>
      <c r="FC58" s="39"/>
      <c r="FD58" s="40"/>
      <c r="FE58" s="40"/>
      <c r="FF58" s="41"/>
      <c r="FG58" s="42"/>
      <c r="FH58" s="38"/>
      <c r="FI58" s="39"/>
      <c r="FJ58" s="40"/>
      <c r="FK58" s="40"/>
      <c r="FL58" s="41"/>
      <c r="FM58" s="42"/>
      <c r="FN58" s="38"/>
      <c r="FO58" s="39"/>
      <c r="FP58" s="40"/>
      <c r="FQ58" s="40"/>
      <c r="FR58" s="41"/>
      <c r="FS58" s="42"/>
      <c r="FT58" s="38"/>
      <c r="FU58" s="39"/>
      <c r="FV58" s="40"/>
      <c r="FW58" s="40"/>
      <c r="FX58" s="41"/>
      <c r="FY58" s="42"/>
      <c r="FZ58" s="38"/>
      <c r="GA58" s="39"/>
      <c r="GB58" s="40"/>
      <c r="GC58" s="40"/>
      <c r="GD58" s="41"/>
      <c r="GE58" s="42"/>
      <c r="GF58" s="38"/>
      <c r="GG58" s="39"/>
      <c r="GH58" s="40"/>
      <c r="GI58" s="40"/>
      <c r="GJ58" s="41"/>
      <c r="GK58" s="42"/>
      <c r="GL58" s="38"/>
      <c r="GM58" s="39"/>
      <c r="GN58" s="40"/>
      <c r="GO58" s="40"/>
      <c r="GP58" s="41"/>
      <c r="GQ58" s="42"/>
      <c r="GR58" s="38"/>
      <c r="GS58" s="39"/>
      <c r="GT58" s="40"/>
      <c r="GU58" s="40"/>
      <c r="GV58" s="41"/>
      <c r="GW58" s="42"/>
      <c r="GX58" s="38"/>
      <c r="GY58" s="39"/>
      <c r="GZ58" s="40"/>
      <c r="HA58" s="40"/>
      <c r="HB58" s="41"/>
      <c r="HC58" s="42"/>
      <c r="HD58" s="38"/>
      <c r="HE58" s="39"/>
      <c r="HF58" s="40"/>
      <c r="HG58" s="40"/>
      <c r="HH58" s="41"/>
      <c r="HI58" s="42"/>
      <c r="HJ58" s="38"/>
      <c r="HK58" s="39"/>
      <c r="HL58" s="40"/>
      <c r="HM58" s="40"/>
      <c r="HN58" s="41"/>
      <c r="HO58" s="42"/>
      <c r="HP58" s="38"/>
      <c r="HQ58" s="39"/>
      <c r="HR58" s="40"/>
      <c r="HS58" s="40"/>
      <c r="HT58" s="41"/>
      <c r="HU58" s="42"/>
      <c r="HV58" s="38"/>
      <c r="HW58" s="39"/>
      <c r="HX58" s="40"/>
      <c r="HY58" s="40"/>
      <c r="HZ58" s="41"/>
      <c r="IA58" s="42"/>
      <c r="IB58" s="38"/>
      <c r="IC58" s="39"/>
      <c r="ID58" s="40"/>
      <c r="IE58" s="40"/>
      <c r="IF58" s="41"/>
      <c r="IG58" s="42"/>
      <c r="IH58" s="38"/>
      <c r="II58" s="39"/>
      <c r="IJ58" s="40"/>
      <c r="IK58" s="40"/>
      <c r="IL58" s="41"/>
      <c r="IM58" s="42"/>
      <c r="IN58" s="38"/>
      <c r="IO58" s="39"/>
    </row>
    <row r="59" spans="1:249" s="43" customFormat="1" ht="12.75">
      <c r="A59" s="3" t="s">
        <v>55</v>
      </c>
      <c r="B59" s="34" t="s">
        <v>60</v>
      </c>
      <c r="C59" s="35">
        <v>2006</v>
      </c>
      <c r="D59" s="35" t="s">
        <v>231</v>
      </c>
      <c r="E59" s="35"/>
      <c r="F59" s="36">
        <v>18643</v>
      </c>
      <c r="G59" s="4"/>
      <c r="H59" s="37"/>
      <c r="I59" s="38"/>
      <c r="J59" s="40"/>
      <c r="K59" s="40"/>
      <c r="L59" s="41"/>
      <c r="M59" s="42"/>
      <c r="N59" s="38"/>
      <c r="O59" s="39"/>
      <c r="P59" s="40"/>
      <c r="Q59" s="40"/>
      <c r="R59" s="41"/>
      <c r="S59" s="42"/>
      <c r="T59" s="38"/>
      <c r="U59" s="39"/>
      <c r="V59" s="40"/>
      <c r="W59" s="40"/>
      <c r="X59" s="41"/>
      <c r="Y59" s="42"/>
      <c r="Z59" s="38"/>
      <c r="AA59" s="39"/>
      <c r="AB59" s="40"/>
      <c r="AC59" s="40"/>
      <c r="AD59" s="41"/>
      <c r="AE59" s="42"/>
      <c r="AF59" s="38"/>
      <c r="AG59" s="39"/>
      <c r="AH59" s="40"/>
      <c r="AI59" s="40"/>
      <c r="AJ59" s="41"/>
      <c r="AK59" s="42"/>
      <c r="AL59" s="38"/>
      <c r="AM59" s="39"/>
      <c r="AN59" s="40"/>
      <c r="AO59" s="40"/>
      <c r="AP59" s="41"/>
      <c r="AQ59" s="42"/>
      <c r="AR59" s="38"/>
      <c r="AS59" s="39"/>
      <c r="AT59" s="40"/>
      <c r="AU59" s="40"/>
      <c r="AV59" s="41"/>
      <c r="AW59" s="42"/>
      <c r="AX59" s="38"/>
      <c r="AY59" s="39"/>
      <c r="AZ59" s="40"/>
      <c r="BA59" s="40"/>
      <c r="BB59" s="41"/>
      <c r="BC59" s="42"/>
      <c r="BD59" s="38"/>
      <c r="BE59" s="39"/>
      <c r="BF59" s="40"/>
      <c r="BG59" s="40"/>
      <c r="BH59" s="41"/>
      <c r="BI59" s="42"/>
      <c r="BJ59" s="38"/>
      <c r="BK59" s="39"/>
      <c r="BL59" s="40"/>
      <c r="BM59" s="40"/>
      <c r="BN59" s="41"/>
      <c r="BO59" s="42"/>
      <c r="BP59" s="38"/>
      <c r="BQ59" s="39"/>
      <c r="BR59" s="40"/>
      <c r="BS59" s="40"/>
      <c r="BT59" s="41"/>
      <c r="BU59" s="42"/>
      <c r="BV59" s="38"/>
      <c r="BW59" s="39"/>
      <c r="BX59" s="40"/>
      <c r="BY59" s="40"/>
      <c r="BZ59" s="41"/>
      <c r="CA59" s="42"/>
      <c r="CB59" s="38"/>
      <c r="CC59" s="39"/>
      <c r="CD59" s="40"/>
      <c r="CE59" s="40"/>
      <c r="CF59" s="41"/>
      <c r="CG59" s="42"/>
      <c r="CH59" s="38"/>
      <c r="CI59" s="39"/>
      <c r="CJ59" s="40"/>
      <c r="CK59" s="40"/>
      <c r="CL59" s="41"/>
      <c r="CM59" s="42"/>
      <c r="CN59" s="38"/>
      <c r="CO59" s="39"/>
      <c r="CP59" s="40"/>
      <c r="CQ59" s="40"/>
      <c r="CR59" s="41"/>
      <c r="CS59" s="42"/>
      <c r="CT59" s="38"/>
      <c r="CU59" s="39"/>
      <c r="CV59" s="40"/>
      <c r="CW59" s="40"/>
      <c r="CX59" s="41"/>
      <c r="CY59" s="42"/>
      <c r="CZ59" s="38"/>
      <c r="DA59" s="39"/>
      <c r="DB59" s="40"/>
      <c r="DC59" s="40"/>
      <c r="DD59" s="41"/>
      <c r="DE59" s="42"/>
      <c r="DF59" s="38"/>
      <c r="DG59" s="39"/>
      <c r="DH59" s="40"/>
      <c r="DI59" s="40"/>
      <c r="DJ59" s="41"/>
      <c r="DK59" s="42"/>
      <c r="DL59" s="38"/>
      <c r="DM59" s="39"/>
      <c r="DN59" s="40"/>
      <c r="DO59" s="40"/>
      <c r="DP59" s="41"/>
      <c r="DQ59" s="42"/>
      <c r="DR59" s="38"/>
      <c r="DS59" s="39"/>
      <c r="DT59" s="40"/>
      <c r="DU59" s="40"/>
      <c r="DV59" s="41"/>
      <c r="DW59" s="42"/>
      <c r="DX59" s="38"/>
      <c r="DY59" s="39"/>
      <c r="DZ59" s="40"/>
      <c r="EA59" s="40"/>
      <c r="EB59" s="41"/>
      <c r="EC59" s="42"/>
      <c r="ED59" s="38"/>
      <c r="EE59" s="39"/>
      <c r="EF59" s="40"/>
      <c r="EG59" s="40"/>
      <c r="EH59" s="41"/>
      <c r="EI59" s="42"/>
      <c r="EJ59" s="38"/>
      <c r="EK59" s="39"/>
      <c r="EL59" s="40"/>
      <c r="EM59" s="40"/>
      <c r="EN59" s="41"/>
      <c r="EO59" s="42"/>
      <c r="EP59" s="38"/>
      <c r="EQ59" s="39"/>
      <c r="ER59" s="40"/>
      <c r="ES59" s="40"/>
      <c r="ET59" s="41"/>
      <c r="EU59" s="42"/>
      <c r="EV59" s="38"/>
      <c r="EW59" s="39"/>
      <c r="EX59" s="40"/>
      <c r="EY59" s="40"/>
      <c r="EZ59" s="41"/>
      <c r="FA59" s="42"/>
      <c r="FB59" s="38"/>
      <c r="FC59" s="39"/>
      <c r="FD59" s="40"/>
      <c r="FE59" s="40"/>
      <c r="FF59" s="41"/>
      <c r="FG59" s="42"/>
      <c r="FH59" s="38"/>
      <c r="FI59" s="39"/>
      <c r="FJ59" s="40"/>
      <c r="FK59" s="40"/>
      <c r="FL59" s="41"/>
      <c r="FM59" s="42"/>
      <c r="FN59" s="38"/>
      <c r="FO59" s="39"/>
      <c r="FP59" s="40"/>
      <c r="FQ59" s="40"/>
      <c r="FR59" s="41"/>
      <c r="FS59" s="42"/>
      <c r="FT59" s="38"/>
      <c r="FU59" s="39"/>
      <c r="FV59" s="40"/>
      <c r="FW59" s="40"/>
      <c r="FX59" s="41"/>
      <c r="FY59" s="42"/>
      <c r="FZ59" s="38"/>
      <c r="GA59" s="39"/>
      <c r="GB59" s="40"/>
      <c r="GC59" s="40"/>
      <c r="GD59" s="41"/>
      <c r="GE59" s="42"/>
      <c r="GF59" s="38"/>
      <c r="GG59" s="39"/>
      <c r="GH59" s="40"/>
      <c r="GI59" s="40"/>
      <c r="GJ59" s="41"/>
      <c r="GK59" s="42"/>
      <c r="GL59" s="38"/>
      <c r="GM59" s="39"/>
      <c r="GN59" s="40"/>
      <c r="GO59" s="40"/>
      <c r="GP59" s="41"/>
      <c r="GQ59" s="42"/>
      <c r="GR59" s="38"/>
      <c r="GS59" s="39"/>
      <c r="GT59" s="40"/>
      <c r="GU59" s="40"/>
      <c r="GV59" s="41"/>
      <c r="GW59" s="42"/>
      <c r="GX59" s="38"/>
      <c r="GY59" s="39"/>
      <c r="GZ59" s="40"/>
      <c r="HA59" s="40"/>
      <c r="HB59" s="41"/>
      <c r="HC59" s="42"/>
      <c r="HD59" s="38"/>
      <c r="HE59" s="39"/>
      <c r="HF59" s="40"/>
      <c r="HG59" s="40"/>
      <c r="HH59" s="41"/>
      <c r="HI59" s="42"/>
      <c r="HJ59" s="38"/>
      <c r="HK59" s="39"/>
      <c r="HL59" s="40"/>
      <c r="HM59" s="40"/>
      <c r="HN59" s="41"/>
      <c r="HO59" s="42"/>
      <c r="HP59" s="38"/>
      <c r="HQ59" s="39"/>
      <c r="HR59" s="40"/>
      <c r="HS59" s="40"/>
      <c r="HT59" s="41"/>
      <c r="HU59" s="42"/>
      <c r="HV59" s="38"/>
      <c r="HW59" s="39"/>
      <c r="HX59" s="40"/>
      <c r="HY59" s="40"/>
      <c r="HZ59" s="41"/>
      <c r="IA59" s="42"/>
      <c r="IB59" s="38"/>
      <c r="IC59" s="39"/>
      <c r="ID59" s="40"/>
      <c r="IE59" s="40"/>
      <c r="IF59" s="41"/>
      <c r="IG59" s="42"/>
      <c r="IH59" s="38"/>
      <c r="II59" s="39"/>
      <c r="IJ59" s="40"/>
      <c r="IK59" s="40"/>
      <c r="IL59" s="41"/>
      <c r="IM59" s="42"/>
      <c r="IN59" s="38"/>
      <c r="IO59" s="39"/>
    </row>
    <row r="60" spans="1:249" s="43" customFormat="1" ht="12.75">
      <c r="A60" s="3" t="s">
        <v>62</v>
      </c>
      <c r="B60" s="34" t="s">
        <v>63</v>
      </c>
      <c r="C60" s="35">
        <v>2006</v>
      </c>
      <c r="D60" s="35" t="s">
        <v>232</v>
      </c>
      <c r="E60" s="35"/>
      <c r="F60" s="36">
        <v>158814</v>
      </c>
      <c r="G60" s="4"/>
      <c r="H60" s="37"/>
      <c r="I60" s="38"/>
      <c r="J60" s="40"/>
      <c r="K60" s="40"/>
      <c r="L60" s="41"/>
      <c r="M60" s="42"/>
      <c r="N60" s="38"/>
      <c r="O60" s="39"/>
      <c r="P60" s="40"/>
      <c r="Q60" s="40"/>
      <c r="R60" s="41"/>
      <c r="S60" s="42"/>
      <c r="T60" s="38"/>
      <c r="U60" s="39"/>
      <c r="V60" s="40"/>
      <c r="W60" s="40"/>
      <c r="X60" s="41"/>
      <c r="Y60" s="42"/>
      <c r="Z60" s="38"/>
      <c r="AA60" s="39"/>
      <c r="AB60" s="40"/>
      <c r="AC60" s="40"/>
      <c r="AD60" s="41"/>
      <c r="AE60" s="42"/>
      <c r="AF60" s="38"/>
      <c r="AG60" s="39"/>
      <c r="AH60" s="40"/>
      <c r="AI60" s="40"/>
      <c r="AJ60" s="41"/>
      <c r="AK60" s="42"/>
      <c r="AL60" s="38"/>
      <c r="AM60" s="39"/>
      <c r="AN60" s="40"/>
      <c r="AO60" s="40"/>
      <c r="AP60" s="41"/>
      <c r="AQ60" s="42"/>
      <c r="AR60" s="38"/>
      <c r="AS60" s="39"/>
      <c r="AT60" s="40"/>
      <c r="AU60" s="40"/>
      <c r="AV60" s="41"/>
      <c r="AW60" s="42"/>
      <c r="AX60" s="38"/>
      <c r="AY60" s="39"/>
      <c r="AZ60" s="40"/>
      <c r="BA60" s="40"/>
      <c r="BB60" s="41"/>
      <c r="BC60" s="42"/>
      <c r="BD60" s="38"/>
      <c r="BE60" s="39"/>
      <c r="BF60" s="40"/>
      <c r="BG60" s="40"/>
      <c r="BH60" s="41"/>
      <c r="BI60" s="42"/>
      <c r="BJ60" s="38"/>
      <c r="BK60" s="39"/>
      <c r="BL60" s="40"/>
      <c r="BM60" s="40"/>
      <c r="BN60" s="41"/>
      <c r="BO60" s="42"/>
      <c r="BP60" s="38"/>
      <c r="BQ60" s="39"/>
      <c r="BR60" s="40"/>
      <c r="BS60" s="40"/>
      <c r="BT60" s="41"/>
      <c r="BU60" s="42"/>
      <c r="BV60" s="38"/>
      <c r="BW60" s="39"/>
      <c r="BX60" s="40"/>
      <c r="BY60" s="40"/>
      <c r="BZ60" s="41"/>
      <c r="CA60" s="42"/>
      <c r="CB60" s="38"/>
      <c r="CC60" s="39"/>
      <c r="CD60" s="40"/>
      <c r="CE60" s="40"/>
      <c r="CF60" s="41"/>
      <c r="CG60" s="42"/>
      <c r="CH60" s="38"/>
      <c r="CI60" s="39"/>
      <c r="CJ60" s="40"/>
      <c r="CK60" s="40"/>
      <c r="CL60" s="41"/>
      <c r="CM60" s="42"/>
      <c r="CN60" s="38"/>
      <c r="CO60" s="39"/>
      <c r="CP60" s="40"/>
      <c r="CQ60" s="40"/>
      <c r="CR60" s="41"/>
      <c r="CS60" s="42"/>
      <c r="CT60" s="38"/>
      <c r="CU60" s="39"/>
      <c r="CV60" s="40"/>
      <c r="CW60" s="40"/>
      <c r="CX60" s="41"/>
      <c r="CY60" s="42"/>
      <c r="CZ60" s="38"/>
      <c r="DA60" s="39"/>
      <c r="DB60" s="40"/>
      <c r="DC60" s="40"/>
      <c r="DD60" s="41"/>
      <c r="DE60" s="42"/>
      <c r="DF60" s="38"/>
      <c r="DG60" s="39"/>
      <c r="DH60" s="40"/>
      <c r="DI60" s="40"/>
      <c r="DJ60" s="41"/>
      <c r="DK60" s="42"/>
      <c r="DL60" s="38"/>
      <c r="DM60" s="39"/>
      <c r="DN60" s="40"/>
      <c r="DO60" s="40"/>
      <c r="DP60" s="41"/>
      <c r="DQ60" s="42"/>
      <c r="DR60" s="38"/>
      <c r="DS60" s="39"/>
      <c r="DT60" s="40"/>
      <c r="DU60" s="40"/>
      <c r="DV60" s="41"/>
      <c r="DW60" s="42"/>
      <c r="DX60" s="38"/>
      <c r="DY60" s="39"/>
      <c r="DZ60" s="40"/>
      <c r="EA60" s="40"/>
      <c r="EB60" s="41"/>
      <c r="EC60" s="42"/>
      <c r="ED60" s="38"/>
      <c r="EE60" s="39"/>
      <c r="EF60" s="40"/>
      <c r="EG60" s="40"/>
      <c r="EH60" s="41"/>
      <c r="EI60" s="42"/>
      <c r="EJ60" s="38"/>
      <c r="EK60" s="39"/>
      <c r="EL60" s="40"/>
      <c r="EM60" s="40"/>
      <c r="EN60" s="41"/>
      <c r="EO60" s="42"/>
      <c r="EP60" s="38"/>
      <c r="EQ60" s="39"/>
      <c r="ER60" s="40"/>
      <c r="ES60" s="40"/>
      <c r="ET60" s="41"/>
      <c r="EU60" s="42"/>
      <c r="EV60" s="38"/>
      <c r="EW60" s="39"/>
      <c r="EX60" s="40"/>
      <c r="EY60" s="40"/>
      <c r="EZ60" s="41"/>
      <c r="FA60" s="42"/>
      <c r="FB60" s="38"/>
      <c r="FC60" s="39"/>
      <c r="FD60" s="40"/>
      <c r="FE60" s="40"/>
      <c r="FF60" s="41"/>
      <c r="FG60" s="42"/>
      <c r="FH60" s="38"/>
      <c r="FI60" s="39"/>
      <c r="FJ60" s="40"/>
      <c r="FK60" s="40"/>
      <c r="FL60" s="41"/>
      <c r="FM60" s="42"/>
      <c r="FN60" s="38"/>
      <c r="FO60" s="39"/>
      <c r="FP60" s="40"/>
      <c r="FQ60" s="40"/>
      <c r="FR60" s="41"/>
      <c r="FS60" s="42"/>
      <c r="FT60" s="38"/>
      <c r="FU60" s="39"/>
      <c r="FV60" s="40"/>
      <c r="FW60" s="40"/>
      <c r="FX60" s="41"/>
      <c r="FY60" s="42"/>
      <c r="FZ60" s="38"/>
      <c r="GA60" s="39"/>
      <c r="GB60" s="40"/>
      <c r="GC60" s="40"/>
      <c r="GD60" s="41"/>
      <c r="GE60" s="42"/>
      <c r="GF60" s="38"/>
      <c r="GG60" s="39"/>
      <c r="GH60" s="40"/>
      <c r="GI60" s="40"/>
      <c r="GJ60" s="41"/>
      <c r="GK60" s="42"/>
      <c r="GL60" s="38"/>
      <c r="GM60" s="39"/>
      <c r="GN60" s="40"/>
      <c r="GO60" s="40"/>
      <c r="GP60" s="41"/>
      <c r="GQ60" s="42"/>
      <c r="GR60" s="38"/>
      <c r="GS60" s="39"/>
      <c r="GT60" s="40"/>
      <c r="GU60" s="40"/>
      <c r="GV60" s="41"/>
      <c r="GW60" s="42"/>
      <c r="GX60" s="38"/>
      <c r="GY60" s="39"/>
      <c r="GZ60" s="40"/>
      <c r="HA60" s="40"/>
      <c r="HB60" s="41"/>
      <c r="HC60" s="42"/>
      <c r="HD60" s="38"/>
      <c r="HE60" s="39"/>
      <c r="HF60" s="40"/>
      <c r="HG60" s="40"/>
      <c r="HH60" s="41"/>
      <c r="HI60" s="42"/>
      <c r="HJ60" s="38"/>
      <c r="HK60" s="39"/>
      <c r="HL60" s="40"/>
      <c r="HM60" s="40"/>
      <c r="HN60" s="41"/>
      <c r="HO60" s="42"/>
      <c r="HP60" s="38"/>
      <c r="HQ60" s="39"/>
      <c r="HR60" s="40"/>
      <c r="HS60" s="40"/>
      <c r="HT60" s="41"/>
      <c r="HU60" s="42"/>
      <c r="HV60" s="38"/>
      <c r="HW60" s="39"/>
      <c r="HX60" s="40"/>
      <c r="HY60" s="40"/>
      <c r="HZ60" s="41"/>
      <c r="IA60" s="42"/>
      <c r="IB60" s="38"/>
      <c r="IC60" s="39"/>
      <c r="ID60" s="40"/>
      <c r="IE60" s="40"/>
      <c r="IF60" s="41"/>
      <c r="IG60" s="42"/>
      <c r="IH60" s="38"/>
      <c r="II60" s="39"/>
      <c r="IJ60" s="40"/>
      <c r="IK60" s="40"/>
      <c r="IL60" s="41"/>
      <c r="IM60" s="42"/>
      <c r="IN60" s="38"/>
      <c r="IO60" s="39"/>
    </row>
    <row r="61" spans="1:249" s="43" customFormat="1" ht="12.75">
      <c r="A61" s="3" t="s">
        <v>64</v>
      </c>
      <c r="B61" s="34" t="s">
        <v>65</v>
      </c>
      <c r="C61" s="35">
        <v>2006</v>
      </c>
      <c r="D61" s="35" t="s">
        <v>233</v>
      </c>
      <c r="E61" s="35"/>
      <c r="F61" s="36">
        <v>115039</v>
      </c>
      <c r="G61" s="4"/>
      <c r="H61" s="37"/>
      <c r="I61" s="38"/>
      <c r="J61" s="40"/>
      <c r="K61" s="40"/>
      <c r="L61" s="41"/>
      <c r="M61" s="42"/>
      <c r="N61" s="38"/>
      <c r="O61" s="39"/>
      <c r="P61" s="40"/>
      <c r="Q61" s="40"/>
      <c r="R61" s="41"/>
      <c r="S61" s="42"/>
      <c r="T61" s="38"/>
      <c r="U61" s="39"/>
      <c r="V61" s="40"/>
      <c r="W61" s="40"/>
      <c r="X61" s="41"/>
      <c r="Y61" s="42"/>
      <c r="Z61" s="38"/>
      <c r="AA61" s="39"/>
      <c r="AB61" s="40"/>
      <c r="AC61" s="40"/>
      <c r="AD61" s="41"/>
      <c r="AE61" s="42"/>
      <c r="AF61" s="38"/>
      <c r="AG61" s="39"/>
      <c r="AH61" s="40"/>
      <c r="AI61" s="40"/>
      <c r="AJ61" s="41"/>
      <c r="AK61" s="42"/>
      <c r="AL61" s="38"/>
      <c r="AM61" s="39"/>
      <c r="AN61" s="40"/>
      <c r="AO61" s="40"/>
      <c r="AP61" s="41"/>
      <c r="AQ61" s="42"/>
      <c r="AR61" s="38"/>
      <c r="AS61" s="39"/>
      <c r="AT61" s="40"/>
      <c r="AU61" s="40"/>
      <c r="AV61" s="41"/>
      <c r="AW61" s="42"/>
      <c r="AX61" s="38"/>
      <c r="AY61" s="39"/>
      <c r="AZ61" s="40"/>
      <c r="BA61" s="40"/>
      <c r="BB61" s="41"/>
      <c r="BC61" s="42"/>
      <c r="BD61" s="38"/>
      <c r="BE61" s="39"/>
      <c r="BF61" s="40"/>
      <c r="BG61" s="40"/>
      <c r="BH61" s="41"/>
      <c r="BI61" s="42"/>
      <c r="BJ61" s="38"/>
      <c r="BK61" s="39"/>
      <c r="BL61" s="40"/>
      <c r="BM61" s="40"/>
      <c r="BN61" s="41"/>
      <c r="BO61" s="42"/>
      <c r="BP61" s="38"/>
      <c r="BQ61" s="39"/>
      <c r="BR61" s="40"/>
      <c r="BS61" s="40"/>
      <c r="BT61" s="41"/>
      <c r="BU61" s="42"/>
      <c r="BV61" s="38"/>
      <c r="BW61" s="39"/>
      <c r="BX61" s="40"/>
      <c r="BY61" s="40"/>
      <c r="BZ61" s="41"/>
      <c r="CA61" s="42"/>
      <c r="CB61" s="38"/>
      <c r="CC61" s="39"/>
      <c r="CD61" s="40"/>
      <c r="CE61" s="40"/>
      <c r="CF61" s="41"/>
      <c r="CG61" s="42"/>
      <c r="CH61" s="38"/>
      <c r="CI61" s="39"/>
      <c r="CJ61" s="40"/>
      <c r="CK61" s="40"/>
      <c r="CL61" s="41"/>
      <c r="CM61" s="42"/>
      <c r="CN61" s="38"/>
      <c r="CO61" s="39"/>
      <c r="CP61" s="40"/>
      <c r="CQ61" s="40"/>
      <c r="CR61" s="41"/>
      <c r="CS61" s="42"/>
      <c r="CT61" s="38"/>
      <c r="CU61" s="39"/>
      <c r="CV61" s="40"/>
      <c r="CW61" s="40"/>
      <c r="CX61" s="41"/>
      <c r="CY61" s="42"/>
      <c r="CZ61" s="38"/>
      <c r="DA61" s="39"/>
      <c r="DB61" s="40"/>
      <c r="DC61" s="40"/>
      <c r="DD61" s="41"/>
      <c r="DE61" s="42"/>
      <c r="DF61" s="38"/>
      <c r="DG61" s="39"/>
      <c r="DH61" s="40"/>
      <c r="DI61" s="40"/>
      <c r="DJ61" s="41"/>
      <c r="DK61" s="42"/>
      <c r="DL61" s="38"/>
      <c r="DM61" s="39"/>
      <c r="DN61" s="40"/>
      <c r="DO61" s="40"/>
      <c r="DP61" s="41"/>
      <c r="DQ61" s="42"/>
      <c r="DR61" s="38"/>
      <c r="DS61" s="39"/>
      <c r="DT61" s="40"/>
      <c r="DU61" s="40"/>
      <c r="DV61" s="41"/>
      <c r="DW61" s="42"/>
      <c r="DX61" s="38"/>
      <c r="DY61" s="39"/>
      <c r="DZ61" s="40"/>
      <c r="EA61" s="40"/>
      <c r="EB61" s="41"/>
      <c r="EC61" s="42"/>
      <c r="ED61" s="38"/>
      <c r="EE61" s="39"/>
      <c r="EF61" s="40"/>
      <c r="EG61" s="40"/>
      <c r="EH61" s="41"/>
      <c r="EI61" s="42"/>
      <c r="EJ61" s="38"/>
      <c r="EK61" s="39"/>
      <c r="EL61" s="40"/>
      <c r="EM61" s="40"/>
      <c r="EN61" s="41"/>
      <c r="EO61" s="42"/>
      <c r="EP61" s="38"/>
      <c r="EQ61" s="39"/>
      <c r="ER61" s="40"/>
      <c r="ES61" s="40"/>
      <c r="ET61" s="41"/>
      <c r="EU61" s="42"/>
      <c r="EV61" s="38"/>
      <c r="EW61" s="39"/>
      <c r="EX61" s="40"/>
      <c r="EY61" s="40"/>
      <c r="EZ61" s="41"/>
      <c r="FA61" s="42"/>
      <c r="FB61" s="38"/>
      <c r="FC61" s="39"/>
      <c r="FD61" s="40"/>
      <c r="FE61" s="40"/>
      <c r="FF61" s="41"/>
      <c r="FG61" s="42"/>
      <c r="FH61" s="38"/>
      <c r="FI61" s="39"/>
      <c r="FJ61" s="40"/>
      <c r="FK61" s="40"/>
      <c r="FL61" s="41"/>
      <c r="FM61" s="42"/>
      <c r="FN61" s="38"/>
      <c r="FO61" s="39"/>
      <c r="FP61" s="40"/>
      <c r="FQ61" s="40"/>
      <c r="FR61" s="41"/>
      <c r="FS61" s="42"/>
      <c r="FT61" s="38"/>
      <c r="FU61" s="39"/>
      <c r="FV61" s="40"/>
      <c r="FW61" s="40"/>
      <c r="FX61" s="41"/>
      <c r="FY61" s="42"/>
      <c r="FZ61" s="38"/>
      <c r="GA61" s="39"/>
      <c r="GB61" s="40"/>
      <c r="GC61" s="40"/>
      <c r="GD61" s="41"/>
      <c r="GE61" s="42"/>
      <c r="GF61" s="38"/>
      <c r="GG61" s="39"/>
      <c r="GH61" s="40"/>
      <c r="GI61" s="40"/>
      <c r="GJ61" s="41"/>
      <c r="GK61" s="42"/>
      <c r="GL61" s="38"/>
      <c r="GM61" s="39"/>
      <c r="GN61" s="40"/>
      <c r="GO61" s="40"/>
      <c r="GP61" s="41"/>
      <c r="GQ61" s="42"/>
      <c r="GR61" s="38"/>
      <c r="GS61" s="39"/>
      <c r="GT61" s="40"/>
      <c r="GU61" s="40"/>
      <c r="GV61" s="41"/>
      <c r="GW61" s="42"/>
      <c r="GX61" s="38"/>
      <c r="GY61" s="39"/>
      <c r="GZ61" s="40"/>
      <c r="HA61" s="40"/>
      <c r="HB61" s="41"/>
      <c r="HC61" s="42"/>
      <c r="HD61" s="38"/>
      <c r="HE61" s="39"/>
      <c r="HF61" s="40"/>
      <c r="HG61" s="40"/>
      <c r="HH61" s="41"/>
      <c r="HI61" s="42"/>
      <c r="HJ61" s="38"/>
      <c r="HK61" s="39"/>
      <c r="HL61" s="40"/>
      <c r="HM61" s="40"/>
      <c r="HN61" s="41"/>
      <c r="HO61" s="42"/>
      <c r="HP61" s="38"/>
      <c r="HQ61" s="39"/>
      <c r="HR61" s="40"/>
      <c r="HS61" s="40"/>
      <c r="HT61" s="41"/>
      <c r="HU61" s="42"/>
      <c r="HV61" s="38"/>
      <c r="HW61" s="39"/>
      <c r="HX61" s="40"/>
      <c r="HY61" s="40"/>
      <c r="HZ61" s="41"/>
      <c r="IA61" s="42"/>
      <c r="IB61" s="38"/>
      <c r="IC61" s="39"/>
      <c r="ID61" s="40"/>
      <c r="IE61" s="40"/>
      <c r="IF61" s="41"/>
      <c r="IG61" s="42"/>
      <c r="IH61" s="38"/>
      <c r="II61" s="39"/>
      <c r="IJ61" s="40"/>
      <c r="IK61" s="40"/>
      <c r="IL61" s="41"/>
      <c r="IM61" s="42"/>
      <c r="IN61" s="38"/>
      <c r="IO61" s="39"/>
    </row>
    <row r="62" spans="1:249" s="43" customFormat="1" ht="22.5">
      <c r="A62" s="3" t="s">
        <v>66</v>
      </c>
      <c r="B62" s="34" t="s">
        <v>67</v>
      </c>
      <c r="C62" s="35">
        <v>2006</v>
      </c>
      <c r="D62" s="35" t="s">
        <v>233</v>
      </c>
      <c r="E62" s="35"/>
      <c r="F62" s="36">
        <v>108175</v>
      </c>
      <c r="G62" s="4"/>
      <c r="H62" s="37"/>
      <c r="I62" s="38"/>
      <c r="J62" s="40"/>
      <c r="K62" s="40"/>
      <c r="L62" s="41"/>
      <c r="M62" s="42"/>
      <c r="N62" s="38"/>
      <c r="O62" s="39"/>
      <c r="P62" s="40"/>
      <c r="Q62" s="40"/>
      <c r="R62" s="41"/>
      <c r="S62" s="42"/>
      <c r="T62" s="38"/>
      <c r="U62" s="39"/>
      <c r="V62" s="40"/>
      <c r="W62" s="40"/>
      <c r="X62" s="41"/>
      <c r="Y62" s="42"/>
      <c r="Z62" s="38"/>
      <c r="AA62" s="39"/>
      <c r="AB62" s="40"/>
      <c r="AC62" s="40"/>
      <c r="AD62" s="41"/>
      <c r="AE62" s="42"/>
      <c r="AF62" s="38"/>
      <c r="AG62" s="39"/>
      <c r="AH62" s="40"/>
      <c r="AI62" s="40"/>
      <c r="AJ62" s="41"/>
      <c r="AK62" s="42"/>
      <c r="AL62" s="38"/>
      <c r="AM62" s="39"/>
      <c r="AN62" s="40"/>
      <c r="AO62" s="40"/>
      <c r="AP62" s="41"/>
      <c r="AQ62" s="42"/>
      <c r="AR62" s="38"/>
      <c r="AS62" s="39"/>
      <c r="AT62" s="40"/>
      <c r="AU62" s="40"/>
      <c r="AV62" s="41"/>
      <c r="AW62" s="42"/>
      <c r="AX62" s="38"/>
      <c r="AY62" s="39"/>
      <c r="AZ62" s="40"/>
      <c r="BA62" s="40"/>
      <c r="BB62" s="41"/>
      <c r="BC62" s="42"/>
      <c r="BD62" s="38"/>
      <c r="BE62" s="39"/>
      <c r="BF62" s="40"/>
      <c r="BG62" s="40"/>
      <c r="BH62" s="41"/>
      <c r="BI62" s="42"/>
      <c r="BJ62" s="38"/>
      <c r="BK62" s="39"/>
      <c r="BL62" s="40"/>
      <c r="BM62" s="40"/>
      <c r="BN62" s="41"/>
      <c r="BO62" s="42"/>
      <c r="BP62" s="38"/>
      <c r="BQ62" s="39"/>
      <c r="BR62" s="40"/>
      <c r="BS62" s="40"/>
      <c r="BT62" s="41"/>
      <c r="BU62" s="42"/>
      <c r="BV62" s="38"/>
      <c r="BW62" s="39"/>
      <c r="BX62" s="40"/>
      <c r="BY62" s="40"/>
      <c r="BZ62" s="41"/>
      <c r="CA62" s="42"/>
      <c r="CB62" s="38"/>
      <c r="CC62" s="39"/>
      <c r="CD62" s="40"/>
      <c r="CE62" s="40"/>
      <c r="CF62" s="41"/>
      <c r="CG62" s="42"/>
      <c r="CH62" s="38"/>
      <c r="CI62" s="39"/>
      <c r="CJ62" s="40"/>
      <c r="CK62" s="40"/>
      <c r="CL62" s="41"/>
      <c r="CM62" s="42"/>
      <c r="CN62" s="38"/>
      <c r="CO62" s="39"/>
      <c r="CP62" s="40"/>
      <c r="CQ62" s="40"/>
      <c r="CR62" s="41"/>
      <c r="CS62" s="42"/>
      <c r="CT62" s="38"/>
      <c r="CU62" s="39"/>
      <c r="CV62" s="40"/>
      <c r="CW62" s="40"/>
      <c r="CX62" s="41"/>
      <c r="CY62" s="42"/>
      <c r="CZ62" s="38"/>
      <c r="DA62" s="39"/>
      <c r="DB62" s="40"/>
      <c r="DC62" s="40"/>
      <c r="DD62" s="41"/>
      <c r="DE62" s="42"/>
      <c r="DF62" s="38"/>
      <c r="DG62" s="39"/>
      <c r="DH62" s="40"/>
      <c r="DI62" s="40"/>
      <c r="DJ62" s="41"/>
      <c r="DK62" s="42"/>
      <c r="DL62" s="38"/>
      <c r="DM62" s="39"/>
      <c r="DN62" s="40"/>
      <c r="DO62" s="40"/>
      <c r="DP62" s="41"/>
      <c r="DQ62" s="42"/>
      <c r="DR62" s="38"/>
      <c r="DS62" s="39"/>
      <c r="DT62" s="40"/>
      <c r="DU62" s="40"/>
      <c r="DV62" s="41"/>
      <c r="DW62" s="42"/>
      <c r="DX62" s="38"/>
      <c r="DY62" s="39"/>
      <c r="DZ62" s="40"/>
      <c r="EA62" s="40"/>
      <c r="EB62" s="41"/>
      <c r="EC62" s="42"/>
      <c r="ED62" s="38"/>
      <c r="EE62" s="39"/>
      <c r="EF62" s="40"/>
      <c r="EG62" s="40"/>
      <c r="EH62" s="41"/>
      <c r="EI62" s="42"/>
      <c r="EJ62" s="38"/>
      <c r="EK62" s="39"/>
      <c r="EL62" s="40"/>
      <c r="EM62" s="40"/>
      <c r="EN62" s="41"/>
      <c r="EO62" s="42"/>
      <c r="EP62" s="38"/>
      <c r="EQ62" s="39"/>
      <c r="ER62" s="40"/>
      <c r="ES62" s="40"/>
      <c r="ET62" s="41"/>
      <c r="EU62" s="42"/>
      <c r="EV62" s="38"/>
      <c r="EW62" s="39"/>
      <c r="EX62" s="40"/>
      <c r="EY62" s="40"/>
      <c r="EZ62" s="41"/>
      <c r="FA62" s="42"/>
      <c r="FB62" s="38"/>
      <c r="FC62" s="39"/>
      <c r="FD62" s="40"/>
      <c r="FE62" s="40"/>
      <c r="FF62" s="41"/>
      <c r="FG62" s="42"/>
      <c r="FH62" s="38"/>
      <c r="FI62" s="39"/>
      <c r="FJ62" s="40"/>
      <c r="FK62" s="40"/>
      <c r="FL62" s="41"/>
      <c r="FM62" s="42"/>
      <c r="FN62" s="38"/>
      <c r="FO62" s="39"/>
      <c r="FP62" s="40"/>
      <c r="FQ62" s="40"/>
      <c r="FR62" s="41"/>
      <c r="FS62" s="42"/>
      <c r="FT62" s="38"/>
      <c r="FU62" s="39"/>
      <c r="FV62" s="40"/>
      <c r="FW62" s="40"/>
      <c r="FX62" s="41"/>
      <c r="FY62" s="42"/>
      <c r="FZ62" s="38"/>
      <c r="GA62" s="39"/>
      <c r="GB62" s="40"/>
      <c r="GC62" s="40"/>
      <c r="GD62" s="41"/>
      <c r="GE62" s="42"/>
      <c r="GF62" s="38"/>
      <c r="GG62" s="39"/>
      <c r="GH62" s="40"/>
      <c r="GI62" s="40"/>
      <c r="GJ62" s="41"/>
      <c r="GK62" s="42"/>
      <c r="GL62" s="38"/>
      <c r="GM62" s="39"/>
      <c r="GN62" s="40"/>
      <c r="GO62" s="40"/>
      <c r="GP62" s="41"/>
      <c r="GQ62" s="42"/>
      <c r="GR62" s="38"/>
      <c r="GS62" s="39"/>
      <c r="GT62" s="40"/>
      <c r="GU62" s="40"/>
      <c r="GV62" s="41"/>
      <c r="GW62" s="42"/>
      <c r="GX62" s="38"/>
      <c r="GY62" s="39"/>
      <c r="GZ62" s="40"/>
      <c r="HA62" s="40"/>
      <c r="HB62" s="41"/>
      <c r="HC62" s="42"/>
      <c r="HD62" s="38"/>
      <c r="HE62" s="39"/>
      <c r="HF62" s="40"/>
      <c r="HG62" s="40"/>
      <c r="HH62" s="41"/>
      <c r="HI62" s="42"/>
      <c r="HJ62" s="38"/>
      <c r="HK62" s="39"/>
      <c r="HL62" s="40"/>
      <c r="HM62" s="40"/>
      <c r="HN62" s="41"/>
      <c r="HO62" s="42"/>
      <c r="HP62" s="38"/>
      <c r="HQ62" s="39"/>
      <c r="HR62" s="40"/>
      <c r="HS62" s="40"/>
      <c r="HT62" s="41"/>
      <c r="HU62" s="42"/>
      <c r="HV62" s="38"/>
      <c r="HW62" s="39"/>
      <c r="HX62" s="40"/>
      <c r="HY62" s="40"/>
      <c r="HZ62" s="41"/>
      <c r="IA62" s="42"/>
      <c r="IB62" s="38"/>
      <c r="IC62" s="39"/>
      <c r="ID62" s="40"/>
      <c r="IE62" s="40"/>
      <c r="IF62" s="41"/>
      <c r="IG62" s="42"/>
      <c r="IH62" s="38"/>
      <c r="II62" s="39"/>
      <c r="IJ62" s="40"/>
      <c r="IK62" s="40"/>
      <c r="IL62" s="41"/>
      <c r="IM62" s="42"/>
      <c r="IN62" s="38"/>
      <c r="IO62" s="39"/>
    </row>
    <row r="63" spans="1:8" ht="12.75">
      <c r="A63" s="181" t="s">
        <v>215</v>
      </c>
      <c r="B63" s="181"/>
      <c r="C63" s="181"/>
      <c r="D63" s="146"/>
      <c r="E63" s="146"/>
      <c r="F63" s="46">
        <f>SUM(F55:F62)</f>
        <v>1608720</v>
      </c>
      <c r="G63" s="47">
        <v>20219614</v>
      </c>
      <c r="H63" s="48">
        <v>0.13882025641043394</v>
      </c>
    </row>
    <row r="64" spans="1:8" ht="12.75">
      <c r="A64" s="3" t="s">
        <v>90</v>
      </c>
      <c r="B64" s="34" t="s">
        <v>63</v>
      </c>
      <c r="C64" s="54">
        <v>2006</v>
      </c>
      <c r="D64" s="54" t="s">
        <v>232</v>
      </c>
      <c r="E64" s="54"/>
      <c r="F64" s="50">
        <v>146139</v>
      </c>
      <c r="G64" s="4"/>
      <c r="H64" s="37"/>
    </row>
    <row r="65" spans="1:8" ht="22.5">
      <c r="A65" s="3" t="s">
        <v>89</v>
      </c>
      <c r="B65" s="34" t="s">
        <v>67</v>
      </c>
      <c r="C65" s="54">
        <v>2006</v>
      </c>
      <c r="D65" s="54" t="s">
        <v>233</v>
      </c>
      <c r="E65" s="54"/>
      <c r="F65" s="50">
        <v>293554</v>
      </c>
      <c r="G65" s="4"/>
      <c r="H65" s="37"/>
    </row>
    <row r="66" spans="1:8" ht="14.25" customHeight="1">
      <c r="A66" s="3" t="s">
        <v>91</v>
      </c>
      <c r="B66" s="34" t="s">
        <v>65</v>
      </c>
      <c r="C66" s="54">
        <v>2006</v>
      </c>
      <c r="D66" s="54" t="s">
        <v>233</v>
      </c>
      <c r="E66" s="54"/>
      <c r="F66" s="50">
        <v>155982</v>
      </c>
      <c r="G66" s="4"/>
      <c r="H66" s="37"/>
    </row>
    <row r="67" spans="1:8" ht="12.75">
      <c r="A67" s="3" t="s">
        <v>72</v>
      </c>
      <c r="B67" s="49" t="s">
        <v>78</v>
      </c>
      <c r="C67" s="35">
        <v>2007</v>
      </c>
      <c r="D67" s="35" t="s">
        <v>234</v>
      </c>
      <c r="E67" s="35"/>
      <c r="F67" s="50">
        <v>16157</v>
      </c>
      <c r="G67" s="4"/>
      <c r="H67" s="51"/>
    </row>
    <row r="68" spans="1:8" ht="12.75">
      <c r="A68" s="3" t="s">
        <v>73</v>
      </c>
      <c r="B68" s="53" t="s">
        <v>80</v>
      </c>
      <c r="C68" s="35">
        <v>2007</v>
      </c>
      <c r="D68" s="35" t="s">
        <v>236</v>
      </c>
      <c r="E68" s="35"/>
      <c r="F68" s="50">
        <v>464076</v>
      </c>
      <c r="G68" s="4"/>
      <c r="H68" s="37"/>
    </row>
    <row r="69" spans="1:8" ht="12.75">
      <c r="A69" s="3" t="s">
        <v>75</v>
      </c>
      <c r="B69" s="53" t="s">
        <v>81</v>
      </c>
      <c r="C69" s="35">
        <v>2007</v>
      </c>
      <c r="D69" s="35" t="s">
        <v>237</v>
      </c>
      <c r="E69" s="35"/>
      <c r="F69" s="50">
        <v>422804</v>
      </c>
      <c r="G69" s="4"/>
      <c r="H69" s="37"/>
    </row>
    <row r="70" spans="1:8" ht="12.75">
      <c r="A70" s="3" t="s">
        <v>76</v>
      </c>
      <c r="B70" s="53" t="s">
        <v>82</v>
      </c>
      <c r="C70" s="35">
        <v>2007</v>
      </c>
      <c r="D70" s="35" t="s">
        <v>238</v>
      </c>
      <c r="E70" s="35"/>
      <c r="F70" s="50">
        <v>21517</v>
      </c>
      <c r="G70" s="4"/>
      <c r="H70" s="37"/>
    </row>
    <row r="71" spans="1:8" ht="12.75">
      <c r="A71" s="3" t="s">
        <v>77</v>
      </c>
      <c r="B71" s="53" t="s">
        <v>83</v>
      </c>
      <c r="C71" s="35">
        <v>2007</v>
      </c>
      <c r="D71" s="35" t="s">
        <v>239</v>
      </c>
      <c r="E71" s="35"/>
      <c r="F71" s="50">
        <v>26514</v>
      </c>
      <c r="G71" s="4"/>
      <c r="H71" s="37"/>
    </row>
    <row r="72" spans="1:8" ht="12.75">
      <c r="A72" s="3" t="s">
        <v>148</v>
      </c>
      <c r="B72" s="53" t="s">
        <v>84</v>
      </c>
      <c r="C72" s="54">
        <v>2007</v>
      </c>
      <c r="D72" s="54" t="s">
        <v>240</v>
      </c>
      <c r="E72" s="54"/>
      <c r="F72" s="50">
        <v>7494</v>
      </c>
      <c r="G72" s="4"/>
      <c r="H72" s="37"/>
    </row>
    <row r="73" spans="1:8" ht="12.75">
      <c r="A73" s="3" t="s">
        <v>358</v>
      </c>
      <c r="B73" s="55" t="s">
        <v>359</v>
      </c>
      <c r="C73" s="54">
        <v>2007</v>
      </c>
      <c r="D73" s="54" t="s">
        <v>360</v>
      </c>
      <c r="E73" s="54"/>
      <c r="F73" s="130">
        <f>150*20</f>
        <v>3000</v>
      </c>
      <c r="G73" s="4"/>
      <c r="H73" s="37"/>
    </row>
    <row r="74" spans="1:8" ht="12.75">
      <c r="A74" s="3" t="s">
        <v>149</v>
      </c>
      <c r="B74" s="55" t="s">
        <v>85</v>
      </c>
      <c r="C74" s="54">
        <v>2007</v>
      </c>
      <c r="D74" s="54" t="s">
        <v>241</v>
      </c>
      <c r="E74" s="54"/>
      <c r="F74" s="50">
        <v>135820</v>
      </c>
      <c r="G74" s="4"/>
      <c r="H74" s="37"/>
    </row>
    <row r="75" spans="1:9" ht="12.75">
      <c r="A75" s="61" t="s">
        <v>356</v>
      </c>
      <c r="B75" s="69" t="s">
        <v>16</v>
      </c>
      <c r="C75" s="65">
        <v>2008</v>
      </c>
      <c r="D75" s="65" t="s">
        <v>241</v>
      </c>
      <c r="E75" s="65">
        <v>1</v>
      </c>
      <c r="F75" s="50">
        <f>347+24</f>
        <v>371</v>
      </c>
      <c r="G75" s="80"/>
      <c r="H75" s="60"/>
      <c r="I75" s="79"/>
    </row>
    <row r="76" spans="1:8" ht="12.75">
      <c r="A76" s="3" t="s">
        <v>150</v>
      </c>
      <c r="B76" s="55" t="s">
        <v>86</v>
      </c>
      <c r="C76" s="54">
        <v>2007</v>
      </c>
      <c r="D76" s="54" t="s">
        <v>242</v>
      </c>
      <c r="E76" s="54"/>
      <c r="F76" s="50">
        <v>4670</v>
      </c>
      <c r="G76" s="4"/>
      <c r="H76" s="37"/>
    </row>
    <row r="77" spans="1:8" ht="12.75">
      <c r="A77" s="3" t="s">
        <v>107</v>
      </c>
      <c r="B77" s="55" t="s">
        <v>65</v>
      </c>
      <c r="C77" s="54">
        <v>2007</v>
      </c>
      <c r="D77" s="54" t="s">
        <v>243</v>
      </c>
      <c r="E77" s="54"/>
      <c r="F77" s="50">
        <v>186325</v>
      </c>
      <c r="G77" s="4"/>
      <c r="H77" s="37"/>
    </row>
    <row r="78" spans="1:8" ht="12.75">
      <c r="A78" s="181" t="s">
        <v>216</v>
      </c>
      <c r="B78" s="181"/>
      <c r="C78" s="181"/>
      <c r="D78" s="146"/>
      <c r="E78" s="146"/>
      <c r="F78" s="46">
        <f>SUM(F64:F77)</f>
        <v>1884423</v>
      </c>
      <c r="G78" s="47">
        <v>22773852</v>
      </c>
      <c r="H78" s="48">
        <v>0.1042273393187942</v>
      </c>
    </row>
    <row r="79" spans="1:9" ht="12.75">
      <c r="A79" s="61" t="s">
        <v>109</v>
      </c>
      <c r="B79" s="64" t="s">
        <v>65</v>
      </c>
      <c r="C79" s="62">
        <v>2007</v>
      </c>
      <c r="D79" s="62" t="s">
        <v>243</v>
      </c>
      <c r="E79" s="62"/>
      <c r="F79" s="63">
        <v>471444</v>
      </c>
      <c r="G79" s="139">
        <f aca="true" t="shared" si="0" ref="G79:G91">F79/$F$92</f>
        <v>0.3515305886581196</v>
      </c>
      <c r="H79" s="60"/>
      <c r="I79" s="77"/>
    </row>
    <row r="80" spans="1:8" ht="12.75">
      <c r="A80" s="3" t="s">
        <v>151</v>
      </c>
      <c r="B80" s="34" t="s">
        <v>94</v>
      </c>
      <c r="C80" s="54">
        <v>2008</v>
      </c>
      <c r="D80" s="54" t="s">
        <v>245</v>
      </c>
      <c r="E80" s="54"/>
      <c r="F80" s="50">
        <v>67227</v>
      </c>
      <c r="G80" s="139">
        <f t="shared" si="0"/>
        <v>0.05012758012344924</v>
      </c>
      <c r="H80" s="37"/>
    </row>
    <row r="81" spans="1:8" ht="12.75">
      <c r="A81" s="3" t="s">
        <v>152</v>
      </c>
      <c r="B81" s="34" t="s">
        <v>95</v>
      </c>
      <c r="C81" s="54">
        <v>2008</v>
      </c>
      <c r="D81" s="54" t="s">
        <v>246</v>
      </c>
      <c r="E81" s="54"/>
      <c r="F81" s="50">
        <v>294549</v>
      </c>
      <c r="G81" s="139">
        <f t="shared" si="0"/>
        <v>0.21962944349415936</v>
      </c>
      <c r="H81" s="37"/>
    </row>
    <row r="82" spans="1:8" ht="12.75">
      <c r="A82" s="56" t="s">
        <v>153</v>
      </c>
      <c r="B82" s="57" t="s">
        <v>96</v>
      </c>
      <c r="C82" s="54">
        <v>2008</v>
      </c>
      <c r="D82" s="54" t="s">
        <v>247</v>
      </c>
      <c r="E82" s="54"/>
      <c r="F82" s="58">
        <v>1932</v>
      </c>
      <c r="G82" s="139">
        <f t="shared" si="0"/>
        <v>0.0014405891204204253</v>
      </c>
      <c r="H82" s="60"/>
    </row>
    <row r="83" spans="1:8" ht="12.75">
      <c r="A83" s="56" t="s">
        <v>154</v>
      </c>
      <c r="B83" s="57" t="s">
        <v>97</v>
      </c>
      <c r="C83" s="54">
        <v>2008</v>
      </c>
      <c r="D83" s="54" t="s">
        <v>248</v>
      </c>
      <c r="E83" s="54"/>
      <c r="F83" s="58">
        <v>69351</v>
      </c>
      <c r="G83" s="139">
        <f t="shared" si="0"/>
        <v>0.051711333380060516</v>
      </c>
      <c r="H83" s="60"/>
    </row>
    <row r="84" spans="1:8" ht="12.75">
      <c r="A84" s="56" t="s">
        <v>155</v>
      </c>
      <c r="B84" s="57" t="s">
        <v>98</v>
      </c>
      <c r="C84" s="54">
        <v>2008</v>
      </c>
      <c r="D84" s="54" t="s">
        <v>249</v>
      </c>
      <c r="E84" s="54"/>
      <c r="F84" s="58">
        <v>6594</v>
      </c>
      <c r="G84" s="139">
        <f t="shared" si="0"/>
        <v>0.004916793302304495</v>
      </c>
      <c r="H84" s="60"/>
    </row>
    <row r="85" spans="1:8" ht="12.75">
      <c r="A85" s="61" t="s">
        <v>156</v>
      </c>
      <c r="B85" s="57" t="s">
        <v>99</v>
      </c>
      <c r="C85" s="62">
        <v>2008</v>
      </c>
      <c r="D85" s="62" t="s">
        <v>250</v>
      </c>
      <c r="E85" s="62"/>
      <c r="F85" s="58">
        <v>181555</v>
      </c>
      <c r="G85" s="139">
        <f t="shared" si="0"/>
        <v>0.13537585805275898</v>
      </c>
      <c r="H85" s="60"/>
    </row>
    <row r="86" spans="1:8" ht="12.75">
      <c r="A86" s="61" t="s">
        <v>100</v>
      </c>
      <c r="B86" s="57" t="s">
        <v>396</v>
      </c>
      <c r="C86" s="62">
        <v>2008</v>
      </c>
      <c r="D86" s="62" t="s">
        <v>251</v>
      </c>
      <c r="E86" s="62"/>
      <c r="F86" s="63">
        <v>49345</v>
      </c>
      <c r="G86" s="139">
        <f t="shared" si="0"/>
        <v>0.03679392864759104</v>
      </c>
      <c r="H86" s="60"/>
    </row>
    <row r="87" spans="1:8" ht="12.75">
      <c r="A87" s="61" t="s">
        <v>157</v>
      </c>
      <c r="B87" s="57" t="s">
        <v>23</v>
      </c>
      <c r="C87" s="62">
        <v>2008</v>
      </c>
      <c r="D87" s="62" t="s">
        <v>252</v>
      </c>
      <c r="E87" s="62"/>
      <c r="F87" s="63">
        <v>90614</v>
      </c>
      <c r="G87" s="139">
        <f t="shared" si="0"/>
        <v>0.06756601581665446</v>
      </c>
      <c r="H87" s="60"/>
    </row>
    <row r="88" spans="1:8" ht="12.75">
      <c r="A88" s="61" t="s">
        <v>101</v>
      </c>
      <c r="B88" s="57" t="s">
        <v>102</v>
      </c>
      <c r="C88" s="62">
        <v>2008</v>
      </c>
      <c r="D88" s="62" t="s">
        <v>253</v>
      </c>
      <c r="E88" s="62"/>
      <c r="F88" s="63">
        <v>6930</v>
      </c>
      <c r="G88" s="139">
        <f t="shared" si="0"/>
        <v>0.005167330540638482</v>
      </c>
      <c r="H88" s="60"/>
    </row>
    <row r="89" spans="1:8" ht="12.75">
      <c r="A89" s="61" t="s">
        <v>103</v>
      </c>
      <c r="B89" s="57" t="s">
        <v>104</v>
      </c>
      <c r="C89" s="62">
        <v>2008</v>
      </c>
      <c r="D89" s="62" t="s">
        <v>254</v>
      </c>
      <c r="E89" s="62"/>
      <c r="F89" s="63">
        <v>26871</v>
      </c>
      <c r="G89" s="139">
        <f t="shared" si="0"/>
        <v>0.020036268247835016</v>
      </c>
      <c r="H89" s="60"/>
    </row>
    <row r="90" spans="1:8" ht="12.75">
      <c r="A90" s="61" t="s">
        <v>105</v>
      </c>
      <c r="B90" s="57" t="s">
        <v>108</v>
      </c>
      <c r="C90" s="62">
        <v>2008</v>
      </c>
      <c r="D90" s="62" t="s">
        <v>255</v>
      </c>
      <c r="E90" s="62"/>
      <c r="F90" s="63">
        <v>619</v>
      </c>
      <c r="G90" s="139">
        <f t="shared" si="0"/>
        <v>0.00046155520990695824</v>
      </c>
      <c r="H90" s="60"/>
    </row>
    <row r="91" spans="1:8" ht="12.75">
      <c r="A91" s="61" t="s">
        <v>106</v>
      </c>
      <c r="B91" s="57" t="s">
        <v>9</v>
      </c>
      <c r="C91" s="62">
        <v>2008</v>
      </c>
      <c r="D91" s="62" t="s">
        <v>256</v>
      </c>
      <c r="E91" s="62"/>
      <c r="F91" s="63">
        <v>74087</v>
      </c>
      <c r="G91" s="139">
        <f t="shared" si="0"/>
        <v>0.05524271540610148</v>
      </c>
      <c r="H91" s="60"/>
    </row>
    <row r="92" spans="1:9" ht="12.75">
      <c r="A92" s="181" t="s">
        <v>217</v>
      </c>
      <c r="B92" s="181"/>
      <c r="C92" s="181"/>
      <c r="D92" s="146"/>
      <c r="E92" s="146"/>
      <c r="F92" s="46">
        <f>SUM(F79:F91)</f>
        <v>1341118</v>
      </c>
      <c r="G92" s="47">
        <v>21561926</v>
      </c>
      <c r="H92" s="48">
        <v>0.10285505107475093</v>
      </c>
      <c r="I92" s="77"/>
    </row>
    <row r="93" spans="1:8" ht="12.75">
      <c r="A93" s="61" t="s">
        <v>110</v>
      </c>
      <c r="B93" s="69" t="s">
        <v>9</v>
      </c>
      <c r="C93" s="65">
        <v>2008</v>
      </c>
      <c r="D93" s="65" t="s">
        <v>256</v>
      </c>
      <c r="E93" s="65"/>
      <c r="F93" s="63">
        <v>121975</v>
      </c>
      <c r="G93" s="59"/>
      <c r="H93" s="60"/>
    </row>
    <row r="94" spans="1:8" ht="12.75">
      <c r="A94" s="61" t="s">
        <v>158</v>
      </c>
      <c r="B94" s="69" t="s">
        <v>65</v>
      </c>
      <c r="C94" s="65">
        <v>2009</v>
      </c>
      <c r="D94" s="65" t="s">
        <v>257</v>
      </c>
      <c r="E94" s="65"/>
      <c r="F94" s="63">
        <v>46763</v>
      </c>
      <c r="G94" s="80"/>
      <c r="H94" s="60"/>
    </row>
    <row r="95" spans="1:8" ht="12.75">
      <c r="A95" s="61" t="s">
        <v>159</v>
      </c>
      <c r="B95" s="69" t="s">
        <v>65</v>
      </c>
      <c r="C95" s="65">
        <v>2009</v>
      </c>
      <c r="D95" s="65" t="s">
        <v>258</v>
      </c>
      <c r="E95" s="65"/>
      <c r="F95" s="63">
        <v>45004</v>
      </c>
      <c r="G95" s="80"/>
      <c r="H95" s="60"/>
    </row>
    <row r="96" spans="1:8" ht="12.75">
      <c r="A96" s="61" t="s">
        <v>162</v>
      </c>
      <c r="B96" s="69" t="s">
        <v>42</v>
      </c>
      <c r="C96" s="65">
        <v>2009</v>
      </c>
      <c r="D96" s="65" t="s">
        <v>260</v>
      </c>
      <c r="E96" s="65"/>
      <c r="F96" s="63">
        <v>167286</v>
      </c>
      <c r="G96" s="80"/>
      <c r="H96" s="60"/>
    </row>
    <row r="97" spans="1:8" ht="12.75">
      <c r="A97" s="61" t="s">
        <v>163</v>
      </c>
      <c r="B97" s="69" t="s">
        <v>33</v>
      </c>
      <c r="C97" s="65">
        <v>2009</v>
      </c>
      <c r="D97" s="65" t="s">
        <v>261</v>
      </c>
      <c r="E97" s="65"/>
      <c r="F97" s="63">
        <v>220983</v>
      </c>
      <c r="G97" s="80"/>
      <c r="H97" s="60"/>
    </row>
    <row r="98" spans="1:8" ht="12.75">
      <c r="A98" s="61" t="s">
        <v>165</v>
      </c>
      <c r="B98" s="69" t="s">
        <v>166</v>
      </c>
      <c r="C98" s="65">
        <v>2009</v>
      </c>
      <c r="D98" s="65" t="s">
        <v>262</v>
      </c>
      <c r="E98" s="65"/>
      <c r="F98" s="63">
        <v>246</v>
      </c>
      <c r="G98" s="80"/>
      <c r="H98" s="60"/>
    </row>
    <row r="99" spans="1:8" ht="12.75">
      <c r="A99" s="61" t="s">
        <v>167</v>
      </c>
      <c r="B99" s="69" t="s">
        <v>168</v>
      </c>
      <c r="C99" s="65">
        <v>2009</v>
      </c>
      <c r="D99" s="65" t="s">
        <v>263</v>
      </c>
      <c r="E99" s="65"/>
      <c r="F99" s="63">
        <v>2038</v>
      </c>
      <c r="G99" s="80"/>
      <c r="H99" s="60"/>
    </row>
    <row r="100" spans="1:8" ht="12.75">
      <c r="A100" s="61" t="s">
        <v>169</v>
      </c>
      <c r="B100" s="69" t="s">
        <v>170</v>
      </c>
      <c r="C100" s="65">
        <v>2009</v>
      </c>
      <c r="D100" s="65" t="s">
        <v>264</v>
      </c>
      <c r="E100" s="65"/>
      <c r="F100" s="63">
        <v>71945</v>
      </c>
      <c r="G100" s="80"/>
      <c r="H100" s="60"/>
    </row>
    <row r="101" spans="1:9" ht="12.75">
      <c r="A101" s="61" t="s">
        <v>171</v>
      </c>
      <c r="B101" s="69" t="s">
        <v>172</v>
      </c>
      <c r="C101" s="65">
        <v>2009</v>
      </c>
      <c r="D101" s="65" t="s">
        <v>265</v>
      </c>
      <c r="E101" s="65"/>
      <c r="F101" s="63">
        <v>92091</v>
      </c>
      <c r="G101" s="80"/>
      <c r="H101" s="60"/>
      <c r="I101" s="79"/>
    </row>
    <row r="102" spans="1:9" ht="12.75">
      <c r="A102" s="61" t="s">
        <v>173</v>
      </c>
      <c r="B102" s="69" t="s">
        <v>174</v>
      </c>
      <c r="C102" s="65">
        <v>2009</v>
      </c>
      <c r="D102" s="65" t="s">
        <v>266</v>
      </c>
      <c r="E102" s="65"/>
      <c r="F102" s="63">
        <v>43766</v>
      </c>
      <c r="G102" s="80"/>
      <c r="H102" s="60"/>
      <c r="I102" s="77" t="e">
        <f>#REF!/10</f>
        <v>#REF!</v>
      </c>
    </row>
    <row r="103" spans="1:9" ht="12.75">
      <c r="A103" s="61" t="s">
        <v>175</v>
      </c>
      <c r="B103" s="69" t="s">
        <v>176</v>
      </c>
      <c r="C103" s="65">
        <v>2009</v>
      </c>
      <c r="D103" s="65" t="s">
        <v>267</v>
      </c>
      <c r="E103" s="65">
        <v>55</v>
      </c>
      <c r="F103" s="63">
        <v>132777</v>
      </c>
      <c r="G103" s="59"/>
      <c r="H103" s="60"/>
      <c r="I103" s="77"/>
    </row>
    <row r="104" spans="1:8" ht="12.75">
      <c r="A104" s="181" t="s">
        <v>218</v>
      </c>
      <c r="B104" s="181"/>
      <c r="C104" s="181"/>
      <c r="D104" s="146"/>
      <c r="E104" s="146"/>
      <c r="F104" s="46">
        <f>SUM(F93:F103)</f>
        <v>944874</v>
      </c>
      <c r="G104" s="47">
        <v>27067506</v>
      </c>
      <c r="H104" s="48">
        <f>+F104/G104</f>
        <v>0.0349080554373942</v>
      </c>
    </row>
    <row r="105" spans="1:8" ht="12.75">
      <c r="A105" s="61" t="s">
        <v>181</v>
      </c>
      <c r="B105" s="69" t="s">
        <v>183</v>
      </c>
      <c r="C105" s="65">
        <v>2010</v>
      </c>
      <c r="D105" s="107" t="s">
        <v>268</v>
      </c>
      <c r="E105" s="107">
        <v>10</v>
      </c>
      <c r="F105" s="81">
        <v>24945</v>
      </c>
      <c r="G105" s="80"/>
      <c r="H105" s="60"/>
    </row>
    <row r="106" spans="1:8" ht="12.75">
      <c r="A106" s="61" t="s">
        <v>177</v>
      </c>
      <c r="B106" s="69" t="s">
        <v>184</v>
      </c>
      <c r="C106" s="65">
        <v>2010</v>
      </c>
      <c r="D106" s="107" t="s">
        <v>269</v>
      </c>
      <c r="E106" s="107">
        <v>62</v>
      </c>
      <c r="F106" s="81">
        <v>118336</v>
      </c>
      <c r="G106" s="80"/>
      <c r="H106" s="60"/>
    </row>
    <row r="107" spans="1:8" ht="12.75">
      <c r="A107" s="61" t="s">
        <v>178</v>
      </c>
      <c r="B107" s="69" t="s">
        <v>185</v>
      </c>
      <c r="C107" s="65">
        <v>2010</v>
      </c>
      <c r="D107" s="107" t="s">
        <v>270</v>
      </c>
      <c r="E107" s="107">
        <v>15</v>
      </c>
      <c r="F107" s="81">
        <v>77873</v>
      </c>
      <c r="G107" s="80"/>
      <c r="H107" s="60"/>
    </row>
    <row r="108" spans="1:8" ht="12.75">
      <c r="A108" s="61" t="s">
        <v>179</v>
      </c>
      <c r="B108" s="69" t="s">
        <v>186</v>
      </c>
      <c r="C108" s="65">
        <v>2010</v>
      </c>
      <c r="D108" s="107" t="s">
        <v>271</v>
      </c>
      <c r="E108" s="107">
        <v>40</v>
      </c>
      <c r="F108" s="81">
        <v>37972</v>
      </c>
      <c r="G108" s="80"/>
      <c r="H108" s="60"/>
    </row>
    <row r="109" spans="1:8" ht="12.75">
      <c r="A109" s="61" t="s">
        <v>180</v>
      </c>
      <c r="B109" s="69" t="s">
        <v>182</v>
      </c>
      <c r="C109" s="65">
        <v>2010</v>
      </c>
      <c r="D109" s="107" t="s">
        <v>272</v>
      </c>
      <c r="E109" s="107">
        <v>25</v>
      </c>
      <c r="F109" s="81">
        <v>46039</v>
      </c>
      <c r="G109" s="80"/>
      <c r="H109" s="60"/>
    </row>
    <row r="110" spans="1:9" ht="12.75">
      <c r="A110" s="61" t="s">
        <v>188</v>
      </c>
      <c r="B110" s="83" t="s">
        <v>194</v>
      </c>
      <c r="C110" s="65">
        <v>2010</v>
      </c>
      <c r="D110" s="107" t="s">
        <v>273</v>
      </c>
      <c r="E110" s="107">
        <v>30</v>
      </c>
      <c r="F110" s="81">
        <v>54137</v>
      </c>
      <c r="G110" s="80"/>
      <c r="H110" s="60"/>
      <c r="I110" s="79"/>
    </row>
    <row r="111" spans="1:8" ht="12.75">
      <c r="A111" s="61" t="s">
        <v>189</v>
      </c>
      <c r="B111" s="84" t="s">
        <v>195</v>
      </c>
      <c r="C111" s="65">
        <v>2010</v>
      </c>
      <c r="D111" s="107" t="s">
        <v>274</v>
      </c>
      <c r="E111" s="107">
        <v>70</v>
      </c>
      <c r="F111" s="81">
        <v>326247</v>
      </c>
      <c r="G111" s="80"/>
      <c r="H111" s="60"/>
    </row>
    <row r="112" spans="1:8" ht="12.75">
      <c r="A112" s="61" t="s">
        <v>190</v>
      </c>
      <c r="B112" s="85" t="s">
        <v>196</v>
      </c>
      <c r="C112" s="65">
        <v>2010</v>
      </c>
      <c r="D112" s="107" t="s">
        <v>275</v>
      </c>
      <c r="E112" s="107">
        <v>18</v>
      </c>
      <c r="F112" s="81">
        <v>43213</v>
      </c>
      <c r="G112" s="80"/>
      <c r="H112" s="60"/>
    </row>
    <row r="113" spans="1:8" ht="12.75">
      <c r="A113" s="61" t="s">
        <v>191</v>
      </c>
      <c r="B113" s="83" t="s">
        <v>197</v>
      </c>
      <c r="C113" s="65">
        <v>2010</v>
      </c>
      <c r="D113" s="107" t="s">
        <v>276</v>
      </c>
      <c r="E113" s="107">
        <v>21</v>
      </c>
      <c r="F113" s="81">
        <v>23764</v>
      </c>
      <c r="G113" s="80"/>
      <c r="H113" s="60"/>
    </row>
    <row r="114" spans="1:8" ht="12.75">
      <c r="A114" s="61" t="s">
        <v>192</v>
      </c>
      <c r="B114" s="85" t="s">
        <v>65</v>
      </c>
      <c r="C114" s="65">
        <v>2010</v>
      </c>
      <c r="D114" s="65" t="s">
        <v>277</v>
      </c>
      <c r="E114" s="65">
        <v>70</v>
      </c>
      <c r="F114" s="109">
        <v>311277</v>
      </c>
      <c r="G114" s="80"/>
      <c r="H114" s="60"/>
    </row>
    <row r="115" spans="1:8" ht="12.75">
      <c r="A115" s="180" t="s">
        <v>219</v>
      </c>
      <c r="B115" s="180"/>
      <c r="C115" s="181"/>
      <c r="D115" s="146"/>
      <c r="E115" s="146"/>
      <c r="F115" s="46">
        <f>SUM(F105:F114)</f>
        <v>1063803</v>
      </c>
      <c r="G115" s="82">
        <v>33915215</v>
      </c>
      <c r="H115" s="93">
        <f>F115/G115</f>
        <v>0.03136654153600383</v>
      </c>
    </row>
    <row r="116" spans="1:8" ht="12.75" customHeight="1">
      <c r="A116" s="86" t="s">
        <v>198</v>
      </c>
      <c r="B116" s="83" t="s">
        <v>199</v>
      </c>
      <c r="C116" s="54">
        <v>2011</v>
      </c>
      <c r="D116" s="54" t="s">
        <v>278</v>
      </c>
      <c r="E116" s="54">
        <v>50</v>
      </c>
      <c r="F116" s="58">
        <v>319163</v>
      </c>
      <c r="G116" s="59"/>
      <c r="H116" s="60"/>
    </row>
    <row r="117" spans="1:8" ht="12.75">
      <c r="A117" s="86" t="s">
        <v>200</v>
      </c>
      <c r="B117" s="83" t="s">
        <v>201</v>
      </c>
      <c r="C117" s="54">
        <v>2011</v>
      </c>
      <c r="D117" s="54" t="s">
        <v>279</v>
      </c>
      <c r="E117" s="54">
        <v>40</v>
      </c>
      <c r="F117" s="58">
        <v>379525</v>
      </c>
      <c r="G117" s="59"/>
      <c r="H117" s="60"/>
    </row>
    <row r="118" spans="1:8" ht="12.75">
      <c r="A118" s="86" t="s">
        <v>222</v>
      </c>
      <c r="B118" s="83" t="s">
        <v>202</v>
      </c>
      <c r="C118" s="54">
        <v>2011</v>
      </c>
      <c r="D118" s="54" t="s">
        <v>280</v>
      </c>
      <c r="E118" s="54">
        <v>52</v>
      </c>
      <c r="F118" s="58">
        <v>103067</v>
      </c>
      <c r="G118" s="59"/>
      <c r="H118" s="60"/>
    </row>
    <row r="119" spans="1:8" ht="12.75">
      <c r="A119" s="86" t="s">
        <v>223</v>
      </c>
      <c r="B119" s="83" t="s">
        <v>203</v>
      </c>
      <c r="C119" s="54">
        <v>2011</v>
      </c>
      <c r="D119" s="54" t="s">
        <v>281</v>
      </c>
      <c r="E119" s="54">
        <v>40</v>
      </c>
      <c r="F119" s="58">
        <v>175927</v>
      </c>
      <c r="G119" s="59"/>
      <c r="H119" s="60"/>
    </row>
    <row r="120" spans="1:8" ht="12.75">
      <c r="A120" s="86" t="s">
        <v>224</v>
      </c>
      <c r="B120" s="83" t="s">
        <v>204</v>
      </c>
      <c r="C120" s="54">
        <v>2011</v>
      </c>
      <c r="D120" s="54" t="s">
        <v>282</v>
      </c>
      <c r="E120" s="54">
        <v>10</v>
      </c>
      <c r="F120" s="58">
        <v>5829</v>
      </c>
      <c r="G120" s="59"/>
      <c r="H120" s="60"/>
    </row>
    <row r="121" spans="1:8" ht="12.75">
      <c r="A121" s="86" t="s">
        <v>225</v>
      </c>
      <c r="B121" s="83" t="s">
        <v>65</v>
      </c>
      <c r="C121" s="54">
        <v>2011</v>
      </c>
      <c r="D121" s="54" t="s">
        <v>283</v>
      </c>
      <c r="E121" s="54">
        <v>20</v>
      </c>
      <c r="F121" s="58">
        <v>12694</v>
      </c>
      <c r="G121" s="59"/>
      <c r="H121" s="60"/>
    </row>
    <row r="122" spans="1:8" ht="12.75">
      <c r="A122" s="105" t="s">
        <v>226</v>
      </c>
      <c r="B122" s="104" t="s">
        <v>34</v>
      </c>
      <c r="C122" s="54">
        <v>2011</v>
      </c>
      <c r="D122" s="54" t="s">
        <v>284</v>
      </c>
      <c r="E122" s="54">
        <v>6</v>
      </c>
      <c r="F122" s="58">
        <v>1083</v>
      </c>
      <c r="G122" s="59"/>
      <c r="H122" s="60"/>
    </row>
    <row r="123" spans="1:8" ht="12.75">
      <c r="A123" s="103" t="s">
        <v>334</v>
      </c>
      <c r="B123" s="104" t="s">
        <v>95</v>
      </c>
      <c r="C123" s="54">
        <v>2011</v>
      </c>
      <c r="D123" s="54" t="s">
        <v>285</v>
      </c>
      <c r="E123" s="54">
        <v>19</v>
      </c>
      <c r="F123" s="63">
        <v>37269</v>
      </c>
      <c r="G123" s="59"/>
      <c r="H123" s="60"/>
    </row>
    <row r="124" spans="1:8" ht="12.75">
      <c r="A124" s="103" t="s">
        <v>344</v>
      </c>
      <c r="B124" s="104" t="s">
        <v>221</v>
      </c>
      <c r="C124" s="54">
        <v>2011</v>
      </c>
      <c r="D124" s="54" t="s">
        <v>286</v>
      </c>
      <c r="E124" s="54">
        <v>40</v>
      </c>
      <c r="F124" s="63">
        <v>25009</v>
      </c>
      <c r="G124" s="59"/>
      <c r="H124" s="60"/>
    </row>
    <row r="125" spans="1:8" ht="12.75">
      <c r="A125" s="103" t="s">
        <v>345</v>
      </c>
      <c r="B125" s="104" t="s">
        <v>63</v>
      </c>
      <c r="C125" s="54">
        <v>2011</v>
      </c>
      <c r="D125" s="54" t="s">
        <v>287</v>
      </c>
      <c r="E125" s="54">
        <v>50</v>
      </c>
      <c r="F125" s="110">
        <v>108305</v>
      </c>
      <c r="G125" s="59"/>
      <c r="H125" s="60"/>
    </row>
    <row r="126" spans="1:8" ht="12.75">
      <c r="A126" s="103" t="s">
        <v>346</v>
      </c>
      <c r="B126" s="104" t="s">
        <v>335</v>
      </c>
      <c r="C126" s="54">
        <v>2011</v>
      </c>
      <c r="D126" s="54" t="s">
        <v>336</v>
      </c>
      <c r="E126" s="54">
        <v>40</v>
      </c>
      <c r="F126" s="110">
        <v>26842</v>
      </c>
      <c r="G126" s="59"/>
      <c r="H126" s="60"/>
    </row>
    <row r="127" spans="1:8" ht="12.75">
      <c r="A127" s="103" t="s">
        <v>347</v>
      </c>
      <c r="B127" s="104" t="s">
        <v>337</v>
      </c>
      <c r="C127" s="54">
        <v>2011</v>
      </c>
      <c r="D127" s="54" t="s">
        <v>338</v>
      </c>
      <c r="E127" s="54">
        <v>86</v>
      </c>
      <c r="F127" s="110">
        <v>9833</v>
      </c>
      <c r="G127" s="59"/>
      <c r="H127" s="60"/>
    </row>
    <row r="128" spans="1:8" ht="12.75">
      <c r="A128" s="103" t="s">
        <v>350</v>
      </c>
      <c r="B128" s="104" t="s">
        <v>340</v>
      </c>
      <c r="C128" s="54">
        <v>2011</v>
      </c>
      <c r="D128" s="54" t="s">
        <v>341</v>
      </c>
      <c r="E128" s="54">
        <v>40</v>
      </c>
      <c r="F128" s="110">
        <v>43435</v>
      </c>
      <c r="G128" s="59"/>
      <c r="H128" s="60"/>
    </row>
    <row r="129" spans="1:8" ht="12.75">
      <c r="A129" s="103" t="s">
        <v>362</v>
      </c>
      <c r="B129" s="104" t="s">
        <v>342</v>
      </c>
      <c r="C129" s="54">
        <v>2011</v>
      </c>
      <c r="D129" s="54" t="s">
        <v>343</v>
      </c>
      <c r="E129" s="54">
        <v>41</v>
      </c>
      <c r="F129" s="110">
        <v>326040</v>
      </c>
      <c r="G129" s="59"/>
      <c r="H129" s="60"/>
    </row>
    <row r="130" spans="1:8" ht="12.75">
      <c r="A130" s="103" t="s">
        <v>365</v>
      </c>
      <c r="B130" s="104" t="s">
        <v>348</v>
      </c>
      <c r="C130" s="54">
        <v>2011</v>
      </c>
      <c r="D130" s="54" t="s">
        <v>351</v>
      </c>
      <c r="E130" s="54">
        <v>6</v>
      </c>
      <c r="F130" s="110">
        <v>2443</v>
      </c>
      <c r="G130" s="59"/>
      <c r="H130" s="60"/>
    </row>
    <row r="131" spans="1:8" ht="12.75">
      <c r="A131" s="103" t="s">
        <v>366</v>
      </c>
      <c r="B131" s="104" t="s">
        <v>354</v>
      </c>
      <c r="C131" s="54">
        <v>2011</v>
      </c>
      <c r="D131" s="54" t="s">
        <v>355</v>
      </c>
      <c r="E131" s="54">
        <v>16</v>
      </c>
      <c r="F131" s="110">
        <v>17415</v>
      </c>
      <c r="G131" s="59"/>
      <c r="H131" s="60"/>
    </row>
    <row r="132" spans="1:8" ht="12.75">
      <c r="A132" s="103" t="s">
        <v>368</v>
      </c>
      <c r="B132" s="104" t="s">
        <v>397</v>
      </c>
      <c r="C132" s="54">
        <v>2011</v>
      </c>
      <c r="D132" s="54" t="s">
        <v>364</v>
      </c>
      <c r="E132" s="54">
        <v>80</v>
      </c>
      <c r="F132" s="110">
        <v>152122</v>
      </c>
      <c r="G132" s="59"/>
      <c r="H132" s="60"/>
    </row>
    <row r="133" spans="1:8" ht="12.75">
      <c r="A133" s="103" t="s">
        <v>369</v>
      </c>
      <c r="B133" s="104" t="s">
        <v>363</v>
      </c>
      <c r="C133" s="54">
        <v>2011</v>
      </c>
      <c r="D133" s="54" t="s">
        <v>364</v>
      </c>
      <c r="E133" s="54">
        <v>75</v>
      </c>
      <c r="F133" s="110">
        <v>68725</v>
      </c>
      <c r="G133" s="59"/>
      <c r="H133" s="60"/>
    </row>
    <row r="134" spans="1:8" ht="12.75">
      <c r="A134" s="180" t="s">
        <v>372</v>
      </c>
      <c r="B134" s="180"/>
      <c r="C134" s="181"/>
      <c r="D134" s="146"/>
      <c r="E134" s="146"/>
      <c r="F134" s="87">
        <f>SUM(F116:F133)</f>
        <v>1814726</v>
      </c>
      <c r="G134" s="88">
        <v>38452567</v>
      </c>
      <c r="H134" s="94">
        <f>F134/G134</f>
        <v>0.047193884351075965</v>
      </c>
    </row>
    <row r="135" spans="1:8" ht="12.75">
      <c r="A135" s="103" t="s">
        <v>373</v>
      </c>
      <c r="B135" s="104" t="s">
        <v>397</v>
      </c>
      <c r="C135" s="54">
        <v>2011</v>
      </c>
      <c r="D135" s="54" t="s">
        <v>364</v>
      </c>
      <c r="E135" s="54">
        <v>80</v>
      </c>
      <c r="F135" s="110">
        <v>230817</v>
      </c>
      <c r="G135" s="59"/>
      <c r="H135" s="60"/>
    </row>
    <row r="136" spans="1:8" ht="12.75">
      <c r="A136" s="103" t="s">
        <v>374</v>
      </c>
      <c r="B136" s="104" t="s">
        <v>363</v>
      </c>
      <c r="C136" s="54">
        <v>2011</v>
      </c>
      <c r="D136" s="54" t="s">
        <v>364</v>
      </c>
      <c r="E136" s="54">
        <v>75</v>
      </c>
      <c r="F136" s="110">
        <v>37699</v>
      </c>
      <c r="G136" s="59"/>
      <c r="H136" s="60"/>
    </row>
    <row r="137" spans="1:8" ht="12.75">
      <c r="A137" s="103" t="s">
        <v>383</v>
      </c>
      <c r="B137" s="104" t="s">
        <v>80</v>
      </c>
      <c r="C137" s="54">
        <v>2012</v>
      </c>
      <c r="D137" s="54" t="s">
        <v>367</v>
      </c>
      <c r="E137" s="54">
        <v>76</v>
      </c>
      <c r="F137" s="58">
        <v>614426</v>
      </c>
      <c r="G137" s="110"/>
      <c r="H137" s="60"/>
    </row>
    <row r="138" spans="1:8" ht="12.75">
      <c r="A138" s="103" t="s">
        <v>384</v>
      </c>
      <c r="B138" s="104" t="s">
        <v>370</v>
      </c>
      <c r="C138" s="54">
        <v>2012</v>
      </c>
      <c r="D138" s="54" t="s">
        <v>371</v>
      </c>
      <c r="E138" s="54">
        <v>12</v>
      </c>
      <c r="F138" s="58">
        <v>44177</v>
      </c>
      <c r="G138" s="59"/>
      <c r="H138" s="60"/>
    </row>
    <row r="139" spans="1:8" ht="12.75">
      <c r="A139" s="103" t="s">
        <v>385</v>
      </c>
      <c r="B139" s="104" t="s">
        <v>375</v>
      </c>
      <c r="C139" s="54">
        <v>2012</v>
      </c>
      <c r="D139" s="54" t="s">
        <v>376</v>
      </c>
      <c r="E139" s="54">
        <v>4</v>
      </c>
      <c r="F139" s="110">
        <v>1245</v>
      </c>
      <c r="G139" s="59"/>
      <c r="H139" s="60"/>
    </row>
    <row r="140" spans="1:8" ht="12.75">
      <c r="A140" s="103" t="s">
        <v>386</v>
      </c>
      <c r="B140" s="104" t="s">
        <v>377</v>
      </c>
      <c r="C140" s="54">
        <v>2012</v>
      </c>
      <c r="D140" s="54" t="s">
        <v>378</v>
      </c>
      <c r="E140" s="54">
        <v>16</v>
      </c>
      <c r="F140" s="58">
        <v>7676</v>
      </c>
      <c r="G140" s="110"/>
      <c r="H140" s="60"/>
    </row>
    <row r="141" spans="1:8" ht="12.75">
      <c r="A141" s="103" t="s">
        <v>391</v>
      </c>
      <c r="B141" s="104" t="s">
        <v>381</v>
      </c>
      <c r="C141" s="54">
        <v>2012</v>
      </c>
      <c r="D141" s="54" t="s">
        <v>380</v>
      </c>
      <c r="E141" s="54">
        <v>66</v>
      </c>
      <c r="F141" s="58">
        <v>160828</v>
      </c>
      <c r="G141" s="110"/>
      <c r="H141" s="60"/>
    </row>
    <row r="142" spans="1:8" ht="12.75">
      <c r="A142" s="103" t="s">
        <v>392</v>
      </c>
      <c r="B142" s="104" t="s">
        <v>379</v>
      </c>
      <c r="C142" s="54">
        <v>2012</v>
      </c>
      <c r="D142" s="54" t="s">
        <v>380</v>
      </c>
      <c r="E142" s="54">
        <v>6</v>
      </c>
      <c r="F142" s="58">
        <v>769</v>
      </c>
      <c r="G142" s="110"/>
      <c r="H142" s="60"/>
    </row>
    <row r="143" spans="1:8" ht="25.5">
      <c r="A143" s="103" t="s">
        <v>393</v>
      </c>
      <c r="B143" s="133" t="s">
        <v>395</v>
      </c>
      <c r="C143" s="54">
        <v>2012</v>
      </c>
      <c r="D143" s="54" t="s">
        <v>382</v>
      </c>
      <c r="E143" s="54">
        <v>30</v>
      </c>
      <c r="F143" s="58">
        <v>19168</v>
      </c>
      <c r="G143" s="110"/>
      <c r="H143" s="60"/>
    </row>
    <row r="144" spans="1:8" ht="12.75">
      <c r="A144" s="103" t="s">
        <v>399</v>
      </c>
      <c r="B144" s="133" t="s">
        <v>388</v>
      </c>
      <c r="C144" s="54">
        <v>2012</v>
      </c>
      <c r="D144" s="54" t="s">
        <v>390</v>
      </c>
      <c r="E144" s="54">
        <v>15</v>
      </c>
      <c r="F144" s="58">
        <v>2963</v>
      </c>
      <c r="G144" s="110"/>
      <c r="H144" s="60"/>
    </row>
    <row r="145" spans="1:8" ht="12.75">
      <c r="A145" s="103" t="s">
        <v>398</v>
      </c>
      <c r="B145" s="133" t="s">
        <v>389</v>
      </c>
      <c r="C145" s="54">
        <v>2012</v>
      </c>
      <c r="D145" s="54" t="s">
        <v>390</v>
      </c>
      <c r="E145" s="54">
        <v>31</v>
      </c>
      <c r="F145" s="58">
        <v>10921</v>
      </c>
      <c r="G145" s="110"/>
      <c r="H145" s="60"/>
    </row>
    <row r="146" spans="1:8" ht="12.75">
      <c r="A146" s="103" t="s">
        <v>423</v>
      </c>
      <c r="B146" s="104" t="s">
        <v>379</v>
      </c>
      <c r="C146" s="54">
        <v>2012</v>
      </c>
      <c r="D146" s="54" t="s">
        <v>400</v>
      </c>
      <c r="E146" s="54">
        <v>74</v>
      </c>
      <c r="F146" s="58">
        <v>303721</v>
      </c>
      <c r="G146" s="110"/>
      <c r="H146" s="60"/>
    </row>
    <row r="147" spans="1:8" ht="12.75">
      <c r="A147" s="103" t="s">
        <v>412</v>
      </c>
      <c r="B147" s="104" t="s">
        <v>401</v>
      </c>
      <c r="C147" s="54">
        <v>2012</v>
      </c>
      <c r="D147" s="54" t="s">
        <v>403</v>
      </c>
      <c r="E147" s="54">
        <v>33</v>
      </c>
      <c r="F147" s="58">
        <v>50620</v>
      </c>
      <c r="G147" s="110"/>
      <c r="H147" s="60"/>
    </row>
    <row r="148" spans="1:8" ht="12.75">
      <c r="A148" s="103" t="s">
        <v>413</v>
      </c>
      <c r="B148" s="104" t="s">
        <v>402</v>
      </c>
      <c r="C148" s="54">
        <v>2012</v>
      </c>
      <c r="D148" s="54" t="s">
        <v>403</v>
      </c>
      <c r="E148" s="54">
        <v>18</v>
      </c>
      <c r="F148" s="58">
        <v>31605</v>
      </c>
      <c r="G148" s="110"/>
      <c r="H148" s="60"/>
    </row>
    <row r="149" spans="1:8" ht="12.75">
      <c r="A149" s="103" t="s">
        <v>418</v>
      </c>
      <c r="B149" s="34" t="s">
        <v>60</v>
      </c>
      <c r="C149" s="54">
        <v>2012</v>
      </c>
      <c r="D149" s="54" t="s">
        <v>404</v>
      </c>
      <c r="E149" s="54">
        <v>55</v>
      </c>
      <c r="F149" s="58">
        <v>200777</v>
      </c>
      <c r="G149" s="110"/>
      <c r="H149" s="60"/>
    </row>
    <row r="150" spans="1:8" ht="12.75">
      <c r="A150" s="103" t="s">
        <v>414</v>
      </c>
      <c r="B150" s="134" t="s">
        <v>406</v>
      </c>
      <c r="C150" s="54">
        <v>2012</v>
      </c>
      <c r="D150" s="54" t="s">
        <v>407</v>
      </c>
      <c r="E150" s="54">
        <v>63</v>
      </c>
      <c r="F150" s="58">
        <v>25758</v>
      </c>
      <c r="G150" s="110"/>
      <c r="H150" s="60"/>
    </row>
    <row r="151" spans="1:8" ht="12.75">
      <c r="A151" s="103" t="s">
        <v>419</v>
      </c>
      <c r="B151" s="134" t="s">
        <v>405</v>
      </c>
      <c r="C151" s="54">
        <v>2012</v>
      </c>
      <c r="D151" s="54" t="s">
        <v>407</v>
      </c>
      <c r="E151" s="54">
        <v>22</v>
      </c>
      <c r="F151" s="58">
        <v>21538</v>
      </c>
      <c r="G151" s="110"/>
      <c r="H151" s="60"/>
    </row>
    <row r="152" spans="1:10" ht="25.5">
      <c r="A152" s="136" t="s">
        <v>425</v>
      </c>
      <c r="B152" s="134" t="s">
        <v>409</v>
      </c>
      <c r="C152" s="54">
        <v>2012</v>
      </c>
      <c r="D152" s="54" t="s">
        <v>410</v>
      </c>
      <c r="E152" s="54">
        <v>35</v>
      </c>
      <c r="F152" s="58">
        <v>44335</v>
      </c>
      <c r="G152" s="110"/>
      <c r="H152" s="60"/>
      <c r="J152" s="79"/>
    </row>
    <row r="153" spans="1:8" ht="12.75">
      <c r="A153" s="136" t="s">
        <v>426</v>
      </c>
      <c r="B153" s="134" t="s">
        <v>95</v>
      </c>
      <c r="C153" s="54">
        <v>2012</v>
      </c>
      <c r="D153" s="54" t="s">
        <v>411</v>
      </c>
      <c r="E153" s="54">
        <v>90</v>
      </c>
      <c r="F153" s="58">
        <v>447647</v>
      </c>
      <c r="G153" s="110"/>
      <c r="H153" s="60"/>
    </row>
    <row r="154" spans="1:8" ht="12.75">
      <c r="A154" s="136" t="s">
        <v>427</v>
      </c>
      <c r="B154" s="134" t="s">
        <v>417</v>
      </c>
      <c r="C154" s="54">
        <v>2012</v>
      </c>
      <c r="D154" s="54" t="s">
        <v>416</v>
      </c>
      <c r="E154" s="54">
        <v>15</v>
      </c>
      <c r="F154" s="58">
        <v>6354</v>
      </c>
      <c r="G154" s="110"/>
      <c r="H154" s="60"/>
    </row>
    <row r="155" spans="1:8" ht="12.75">
      <c r="A155" s="136" t="s">
        <v>428</v>
      </c>
      <c r="B155" s="134" t="s">
        <v>415</v>
      </c>
      <c r="C155" s="54">
        <v>2012</v>
      </c>
      <c r="D155" s="54" t="s">
        <v>416</v>
      </c>
      <c r="E155" s="54">
        <v>27</v>
      </c>
      <c r="F155" s="58">
        <v>16015</v>
      </c>
      <c r="G155" s="110"/>
      <c r="H155" s="60"/>
    </row>
    <row r="156" spans="1:8" ht="22.5">
      <c r="A156" s="136" t="s">
        <v>432</v>
      </c>
      <c r="B156" s="134" t="s">
        <v>420</v>
      </c>
      <c r="C156" s="54">
        <v>2012</v>
      </c>
      <c r="D156" s="54" t="s">
        <v>421</v>
      </c>
      <c r="E156" s="54">
        <v>20</v>
      </c>
      <c r="F156" s="58">
        <v>18803</v>
      </c>
      <c r="G156" s="110"/>
      <c r="H156" s="60"/>
    </row>
    <row r="157" spans="1:8" ht="12.75">
      <c r="A157" s="136" t="s">
        <v>433</v>
      </c>
      <c r="B157" s="134" t="s">
        <v>429</v>
      </c>
      <c r="C157" s="54">
        <v>2012</v>
      </c>
      <c r="D157" s="54" t="s">
        <v>424</v>
      </c>
      <c r="E157" s="54">
        <v>16</v>
      </c>
      <c r="F157" s="58">
        <v>3770</v>
      </c>
      <c r="G157" s="110"/>
      <c r="H157" s="60"/>
    </row>
    <row r="158" spans="1:8" ht="12.75">
      <c r="A158" s="136" t="s">
        <v>439</v>
      </c>
      <c r="B158" s="134" t="s">
        <v>65</v>
      </c>
      <c r="C158" s="54">
        <v>2012</v>
      </c>
      <c r="D158" s="54" t="s">
        <v>431</v>
      </c>
      <c r="E158" s="54">
        <v>118</v>
      </c>
      <c r="F158" s="58">
        <v>480771</v>
      </c>
      <c r="G158" s="110"/>
      <c r="H158" s="60"/>
    </row>
    <row r="159" spans="1:8" ht="12.75">
      <c r="A159" s="180" t="s">
        <v>438</v>
      </c>
      <c r="B159" s="180"/>
      <c r="C159" s="181"/>
      <c r="D159" s="146"/>
      <c r="E159" s="146"/>
      <c r="F159" s="87">
        <f>SUM(F135:F158)</f>
        <v>2782403</v>
      </c>
      <c r="G159" s="88">
        <v>41421891</v>
      </c>
      <c r="H159" s="94">
        <f>F159/G159</f>
        <v>0.06717228337064574</v>
      </c>
    </row>
    <row r="160" spans="1:8" ht="12.75">
      <c r="A160" s="136" t="s">
        <v>449</v>
      </c>
      <c r="B160" s="134" t="s">
        <v>65</v>
      </c>
      <c r="C160" s="54">
        <v>2012</v>
      </c>
      <c r="D160" s="54" t="s">
        <v>431</v>
      </c>
      <c r="E160" s="54">
        <v>118</v>
      </c>
      <c r="F160" s="58">
        <v>956464</v>
      </c>
      <c r="G160" s="110"/>
      <c r="H160" s="60"/>
    </row>
    <row r="161" spans="1:8" ht="12.75">
      <c r="A161" s="136" t="s">
        <v>448</v>
      </c>
      <c r="B161" s="134" t="s">
        <v>440</v>
      </c>
      <c r="C161" s="54">
        <v>2013</v>
      </c>
      <c r="D161" s="54" t="s">
        <v>441</v>
      </c>
      <c r="E161" s="54">
        <v>57</v>
      </c>
      <c r="F161" s="58">
        <v>20088</v>
      </c>
      <c r="G161" s="110"/>
      <c r="H161" s="60"/>
    </row>
    <row r="162" spans="1:8" ht="12.75">
      <c r="A162" s="136" t="s">
        <v>453</v>
      </c>
      <c r="B162" s="134" t="s">
        <v>197</v>
      </c>
      <c r="C162" s="54">
        <v>2013</v>
      </c>
      <c r="D162" s="54" t="s">
        <v>447</v>
      </c>
      <c r="E162" s="54">
        <v>12</v>
      </c>
      <c r="F162" s="58">
        <v>3532</v>
      </c>
      <c r="G162" s="110"/>
      <c r="H162" s="60"/>
    </row>
    <row r="163" spans="1:8" ht="12.75">
      <c r="A163" s="136" t="s">
        <v>455</v>
      </c>
      <c r="B163" s="134" t="s">
        <v>451</v>
      </c>
      <c r="C163" s="54">
        <v>2013</v>
      </c>
      <c r="D163" s="54" t="s">
        <v>452</v>
      </c>
      <c r="E163" s="54">
        <v>31</v>
      </c>
      <c r="F163" s="58">
        <v>10958</v>
      </c>
      <c r="G163" s="110"/>
      <c r="H163" s="60"/>
    </row>
    <row r="164" spans="1:8" ht="12.75">
      <c r="A164" s="136" t="s">
        <v>464</v>
      </c>
      <c r="B164" s="134" t="s">
        <v>80</v>
      </c>
      <c r="C164" s="54">
        <v>2013</v>
      </c>
      <c r="D164" s="54" t="s">
        <v>454</v>
      </c>
      <c r="E164" s="54">
        <v>60</v>
      </c>
      <c r="F164" s="58">
        <v>161117</v>
      </c>
      <c r="G164" s="110"/>
      <c r="H164" s="60"/>
    </row>
    <row r="165" spans="1:8" ht="12.75">
      <c r="A165" s="136" t="s">
        <v>465</v>
      </c>
      <c r="B165" s="134" t="s">
        <v>466</v>
      </c>
      <c r="C165" s="54">
        <v>2013</v>
      </c>
      <c r="D165" s="54" t="s">
        <v>468</v>
      </c>
      <c r="E165" s="167">
        <v>16</v>
      </c>
      <c r="F165" s="168">
        <v>6506</v>
      </c>
      <c r="G165" s="169"/>
      <c r="H165" s="170"/>
    </row>
    <row r="166" spans="1:10" ht="12.75">
      <c r="A166" s="136" t="s">
        <v>467</v>
      </c>
      <c r="B166" s="134" t="s">
        <v>472</v>
      </c>
      <c r="C166" s="54">
        <v>2013</v>
      </c>
      <c r="D166" s="54" t="s">
        <v>469</v>
      </c>
      <c r="E166" s="167">
        <v>37</v>
      </c>
      <c r="F166" s="169">
        <v>256673</v>
      </c>
      <c r="G166" s="169"/>
      <c r="H166" s="170"/>
      <c r="J166" s="79"/>
    </row>
    <row r="167" spans="1:10" ht="12.75">
      <c r="A167" s="136" t="s">
        <v>470</v>
      </c>
      <c r="B167" s="134" t="s">
        <v>65</v>
      </c>
      <c r="C167" s="54">
        <v>2013</v>
      </c>
      <c r="D167" s="54" t="s">
        <v>471</v>
      </c>
      <c r="E167" s="167">
        <v>69</v>
      </c>
      <c r="F167" s="168">
        <v>154470</v>
      </c>
      <c r="G167" s="169"/>
      <c r="H167" s="170"/>
      <c r="J167" s="79"/>
    </row>
    <row r="168" spans="1:10" ht="12.75">
      <c r="A168" s="136" t="s">
        <v>473</v>
      </c>
      <c r="B168" s="134" t="s">
        <v>474</v>
      </c>
      <c r="C168" s="54">
        <v>2013</v>
      </c>
      <c r="D168" s="54" t="s">
        <v>475</v>
      </c>
      <c r="E168" s="167">
        <v>9</v>
      </c>
      <c r="F168" s="168">
        <v>951</v>
      </c>
      <c r="G168" s="169"/>
      <c r="H168" s="170"/>
      <c r="J168" s="79"/>
    </row>
    <row r="169" spans="1:10" ht="12.75">
      <c r="A169" s="136" t="s">
        <v>476</v>
      </c>
      <c r="B169" s="134" t="s">
        <v>477</v>
      </c>
      <c r="C169" s="54">
        <v>2013</v>
      </c>
      <c r="D169" s="54" t="s">
        <v>475</v>
      </c>
      <c r="E169" s="167">
        <v>71</v>
      </c>
      <c r="F169" s="168">
        <v>8686</v>
      </c>
      <c r="G169" s="169"/>
      <c r="H169" s="170"/>
      <c r="J169" s="79"/>
    </row>
    <row r="170" spans="1:8" ht="25.5">
      <c r="A170" s="136" t="s">
        <v>450</v>
      </c>
      <c r="B170" s="134" t="s">
        <v>294</v>
      </c>
      <c r="C170" s="54" t="s">
        <v>294</v>
      </c>
      <c r="D170" s="54" t="s">
        <v>294</v>
      </c>
      <c r="E170" s="54" t="s">
        <v>294</v>
      </c>
      <c r="F170" s="58">
        <v>5470</v>
      </c>
      <c r="G170" s="110"/>
      <c r="H170" s="60"/>
    </row>
    <row r="171" spans="1:8" ht="12.75">
      <c r="A171" s="180" t="s">
        <v>437</v>
      </c>
      <c r="B171" s="180"/>
      <c r="C171" s="181"/>
      <c r="D171" s="166"/>
      <c r="E171" s="166"/>
      <c r="F171" s="87">
        <f>SUM(F160:F170)</f>
        <v>1584915</v>
      </c>
      <c r="G171" s="88">
        <v>9975438</v>
      </c>
      <c r="H171" s="94">
        <f>F171/G171</f>
        <v>0.15888174534291125</v>
      </c>
    </row>
    <row r="172" spans="1:8" s="111" customFormat="1" ht="111.75" customHeight="1">
      <c r="A172" s="182" t="s">
        <v>422</v>
      </c>
      <c r="B172" s="182"/>
      <c r="C172" s="182"/>
      <c r="D172" s="182"/>
      <c r="E172" s="182"/>
      <c r="F172" s="182"/>
      <c r="G172" s="182"/>
      <c r="H172" s="182"/>
    </row>
    <row r="173" ht="12.75">
      <c r="A173" s="92" t="s">
        <v>430</v>
      </c>
    </row>
    <row r="174" ht="12.75">
      <c r="A174" s="92"/>
    </row>
    <row r="175" ht="12.75">
      <c r="A175" s="92"/>
    </row>
    <row r="176" ht="12.75">
      <c r="A176" s="95" t="s">
        <v>478</v>
      </c>
    </row>
    <row r="178" ht="12.75">
      <c r="F178" s="145"/>
    </row>
  </sheetData>
  <sheetProtection/>
  <mergeCells count="18">
    <mergeCell ref="A171:C171"/>
    <mergeCell ref="A172:H172"/>
    <mergeCell ref="A35:C35"/>
    <mergeCell ref="A45:C45"/>
    <mergeCell ref="A54:C54"/>
    <mergeCell ref="A63:C63"/>
    <mergeCell ref="A78:C78"/>
    <mergeCell ref="A92:C92"/>
    <mergeCell ref="A104:C104"/>
    <mergeCell ref="A115:C115"/>
    <mergeCell ref="A134:C134"/>
    <mergeCell ref="A159:C159"/>
    <mergeCell ref="A29:C29"/>
    <mergeCell ref="A6:C6"/>
    <mergeCell ref="A10:C10"/>
    <mergeCell ref="A13:C13"/>
    <mergeCell ref="A17:C17"/>
    <mergeCell ref="A24:C24"/>
  </mergeCells>
  <printOptions horizontalCentered="1" verticalCentered="1"/>
  <pageMargins left="0.7480314960629921" right="0.7480314960629921" top="0.984251968503937" bottom="0.984251968503937" header="0" footer="0"/>
  <pageSetup fitToHeight="2" fitToWidth="1" horizontalDpi="600" verticalDpi="600" orientation="portrait" scale="54" r:id="rId2"/>
  <drawing r:id="rId1"/>
</worksheet>
</file>

<file path=xl/worksheets/sheet3.xml><?xml version="1.0" encoding="utf-8"?>
<worksheet xmlns="http://schemas.openxmlformats.org/spreadsheetml/2006/main" xmlns:r="http://schemas.openxmlformats.org/officeDocument/2006/relationships">
  <sheetPr codeName="Hoja2"/>
  <dimension ref="B2:H29"/>
  <sheetViews>
    <sheetView zoomScalePageLayoutView="0" workbookViewId="0" topLeftCell="A1">
      <selection activeCell="E28" sqref="E28"/>
    </sheetView>
  </sheetViews>
  <sheetFormatPr defaultColWidth="11.421875" defaultRowHeight="12.75"/>
  <cols>
    <col min="1" max="1" width="2.8515625" style="71" customWidth="1"/>
    <col min="2" max="2" width="15.57421875" style="71" customWidth="1"/>
    <col min="3" max="3" width="18.421875" style="71" customWidth="1"/>
    <col min="4" max="4" width="8.57421875" style="71" bestFit="1" customWidth="1"/>
    <col min="5" max="5" width="22.8515625" style="71" customWidth="1"/>
    <col min="6" max="6" width="17.57421875" style="89" customWidth="1"/>
    <col min="7" max="7" width="9.7109375" style="71" customWidth="1"/>
    <col min="8" max="16384" width="11.421875" style="71" customWidth="1"/>
  </cols>
  <sheetData>
    <row r="2" spans="2:5" ht="12.75" customHeight="1">
      <c r="B2" s="184" t="s">
        <v>482</v>
      </c>
      <c r="C2" s="184"/>
      <c r="D2" s="184"/>
      <c r="E2" s="184"/>
    </row>
    <row r="3" spans="2:3" ht="13.5" thickBot="1">
      <c r="B3" s="72"/>
      <c r="C3" s="72"/>
    </row>
    <row r="4" spans="2:8" ht="56.25">
      <c r="B4" s="160" t="s">
        <v>87</v>
      </c>
      <c r="C4" s="161" t="s">
        <v>88</v>
      </c>
      <c r="D4" s="161" t="s">
        <v>164</v>
      </c>
      <c r="E4" s="162" t="s">
        <v>460</v>
      </c>
      <c r="F4" s="148" t="s">
        <v>459</v>
      </c>
      <c r="G4" s="164" t="s">
        <v>461</v>
      </c>
      <c r="H4" s="163"/>
    </row>
    <row r="5" spans="2:7" ht="12.75">
      <c r="B5" s="73">
        <v>1996</v>
      </c>
      <c r="C5" s="74">
        <f>'Espectadores desglosado'!F5</f>
        <v>987000</v>
      </c>
      <c r="D5" s="75">
        <v>3</v>
      </c>
      <c r="E5" s="151">
        <f>C5/D5</f>
        <v>329000</v>
      </c>
      <c r="F5" s="150">
        <f>'Data graf2'!F4/('Resumen Espectadores'!D5-1)</f>
        <v>235000</v>
      </c>
      <c r="G5" s="154">
        <f>(F5-E5)/E5</f>
        <v>-0.2857142857142857</v>
      </c>
    </row>
    <row r="6" spans="2:7" ht="12.75">
      <c r="B6" s="73">
        <v>1997</v>
      </c>
      <c r="C6" s="70">
        <f>'Espectadores desglosado'!F7</f>
        <v>100000</v>
      </c>
      <c r="D6" s="75">
        <v>1</v>
      </c>
      <c r="E6" s="151">
        <f aca="true" t="shared" si="0" ref="E6:E22">C6/D6</f>
        <v>100000</v>
      </c>
      <c r="F6" s="149">
        <v>100000</v>
      </c>
      <c r="G6" s="156" t="s">
        <v>462</v>
      </c>
    </row>
    <row r="7" spans="2:7" ht="12.75">
      <c r="B7" s="73">
        <v>1998</v>
      </c>
      <c r="C7" s="70">
        <f>'Espectadores desglosado'!F12</f>
        <v>1422000</v>
      </c>
      <c r="D7" s="75">
        <v>4</v>
      </c>
      <c r="E7" s="151">
        <f t="shared" si="0"/>
        <v>355500</v>
      </c>
      <c r="F7" s="150">
        <f>'Data graf2'!F10/('Resumen Espectadores'!D7-1)</f>
        <v>240666.66666666666</v>
      </c>
      <c r="G7" s="158">
        <f aca="true" t="shared" si="1" ref="G7:G21">(F7-E7)/E7</f>
        <v>-0.323019221753399</v>
      </c>
    </row>
    <row r="8" spans="2:7" ht="12.75">
      <c r="B8" s="76">
        <v>1999</v>
      </c>
      <c r="C8" s="70">
        <f>'Espectadores desglosado'!F16</f>
        <v>130000</v>
      </c>
      <c r="D8" s="75">
        <v>3</v>
      </c>
      <c r="E8" s="151">
        <f t="shared" si="0"/>
        <v>43333.333333333336</v>
      </c>
      <c r="F8" s="150">
        <f>'Data graf2'!F13/('Resumen Espectadores'!D8-1)</f>
        <v>22500</v>
      </c>
      <c r="G8" s="158">
        <f t="shared" si="1"/>
        <v>-0.4807692307692308</v>
      </c>
    </row>
    <row r="9" spans="2:7" ht="12.75">
      <c r="B9" s="76">
        <v>2000</v>
      </c>
      <c r="C9" s="70">
        <f>'Espectadores desglosado'!F21</f>
        <v>595000</v>
      </c>
      <c r="D9" s="75">
        <v>4</v>
      </c>
      <c r="E9" s="151">
        <f t="shared" si="0"/>
        <v>148750</v>
      </c>
      <c r="F9" s="150">
        <f>'Data graf2'!F17/('Resumen Espectadores'!D9-1)</f>
        <v>68333.33333333333</v>
      </c>
      <c r="G9" s="158">
        <f t="shared" si="1"/>
        <v>-0.5406162464985995</v>
      </c>
    </row>
    <row r="10" spans="2:7" ht="12.75">
      <c r="B10" s="76">
        <v>2001</v>
      </c>
      <c r="C10" s="70">
        <f>'Espectadores desglosado'!F29</f>
        <v>592000</v>
      </c>
      <c r="D10" s="75">
        <v>7</v>
      </c>
      <c r="E10" s="151">
        <f t="shared" si="0"/>
        <v>84571.42857142857</v>
      </c>
      <c r="F10" s="150">
        <f>'Data graf2'!F24/('Resumen Espectadores'!D10-1)</f>
        <v>15333.333333333334</v>
      </c>
      <c r="G10" s="154">
        <f t="shared" si="1"/>
        <v>-0.8186936936936937</v>
      </c>
    </row>
    <row r="11" spans="2:7" ht="12.75">
      <c r="B11" s="131">
        <v>2002</v>
      </c>
      <c r="C11" s="70">
        <f>'Espectadores desglosado'!F35</f>
        <v>351541</v>
      </c>
      <c r="D11" s="75">
        <v>5</v>
      </c>
      <c r="E11" s="151">
        <f>C11/4</f>
        <v>87885.25</v>
      </c>
      <c r="F11" s="150">
        <f>'Data graf2'!F29/('Resumen Espectadores'!D11-1)</f>
        <v>44885.25</v>
      </c>
      <c r="G11" s="157">
        <f t="shared" si="1"/>
        <v>-0.489274366290134</v>
      </c>
    </row>
    <row r="12" spans="2:7" ht="12.75">
      <c r="B12" s="73">
        <v>2003</v>
      </c>
      <c r="C12" s="70">
        <f>'Espectadores desglosado'!F42</f>
        <v>576304</v>
      </c>
      <c r="D12" s="75">
        <v>5</v>
      </c>
      <c r="E12" s="151">
        <f t="shared" si="0"/>
        <v>115260.8</v>
      </c>
      <c r="F12" s="150">
        <f>'Data graf2'!F35/('Resumen Espectadores'!D12-1)</f>
        <v>48695.75</v>
      </c>
      <c r="G12" s="158">
        <f t="shared" si="1"/>
        <v>-0.5775168140425887</v>
      </c>
    </row>
    <row r="13" spans="2:7" ht="12.75">
      <c r="B13" s="73">
        <v>2004</v>
      </c>
      <c r="C13" s="70">
        <f>'Espectadores desglosado'!F53</f>
        <v>1010311</v>
      </c>
      <c r="D13" s="75">
        <v>9</v>
      </c>
      <c r="E13" s="151">
        <f t="shared" si="0"/>
        <v>112256.77777777778</v>
      </c>
      <c r="F13" s="150">
        <f>'Data graf2'!F45/('Resumen Espectadores'!D13-1)</f>
        <v>79663.875</v>
      </c>
      <c r="G13" s="158">
        <f t="shared" si="1"/>
        <v>-0.2903424044675353</v>
      </c>
    </row>
    <row r="14" spans="2:7" ht="12.75">
      <c r="B14" s="73">
        <v>2005</v>
      </c>
      <c r="C14" s="70">
        <f>'Espectadores desglosado'!F63</f>
        <v>1979106</v>
      </c>
      <c r="D14" s="75">
        <v>7</v>
      </c>
      <c r="E14" s="151">
        <f t="shared" si="0"/>
        <v>282729.4285714286</v>
      </c>
      <c r="F14" s="150">
        <f>'Data graf2'!F54/('Resumen Espectadores'!D14-1)</f>
        <v>154346</v>
      </c>
      <c r="G14" s="154">
        <f t="shared" si="1"/>
        <v>-0.4540858347152704</v>
      </c>
    </row>
    <row r="15" spans="2:7" ht="12.75">
      <c r="B15" s="73">
        <v>2006</v>
      </c>
      <c r="C15" s="70">
        <f>'Espectadores desglosado'!F73</f>
        <v>2806892</v>
      </c>
      <c r="D15" s="75">
        <v>8</v>
      </c>
      <c r="E15" s="151">
        <f t="shared" si="0"/>
        <v>350861.5</v>
      </c>
      <c r="F15" s="150">
        <f>'Data graf2'!F63/('Resumen Espectadores'!D15-1)</f>
        <v>229817.14285714287</v>
      </c>
      <c r="G15" s="154">
        <f t="shared" si="1"/>
        <v>-0.3449918476175275</v>
      </c>
    </row>
    <row r="16" spans="2:7" ht="12.75">
      <c r="B16" s="73">
        <v>2007</v>
      </c>
      <c r="C16" s="70">
        <f>'Espectadores desglosado'!F89</f>
        <v>2377029</v>
      </c>
      <c r="D16" s="75">
        <v>12</v>
      </c>
      <c r="E16" s="151">
        <f t="shared" si="0"/>
        <v>198085.75</v>
      </c>
      <c r="F16" s="150">
        <f>'Data graf2'!F78/('Resumen Espectadores'!D16-1)</f>
        <v>171311.18181818182</v>
      </c>
      <c r="G16" s="157">
        <f t="shared" si="1"/>
        <v>-0.13516655378702494</v>
      </c>
    </row>
    <row r="17" spans="2:7" ht="12.75">
      <c r="B17" s="73">
        <v>2008</v>
      </c>
      <c r="C17" s="70">
        <f>'Espectadores desglosado'!F104</f>
        <v>2273284</v>
      </c>
      <c r="D17" s="75">
        <v>13</v>
      </c>
      <c r="E17" s="151">
        <f t="shared" si="0"/>
        <v>174868</v>
      </c>
      <c r="F17" s="150">
        <f>'Data graf2'!F92/('Resumen Espectadores'!D17-1)</f>
        <v>111759.83333333333</v>
      </c>
      <c r="G17" s="154">
        <f t="shared" si="1"/>
        <v>-0.3608903096430832</v>
      </c>
    </row>
    <row r="18" spans="2:7" ht="12.75">
      <c r="B18" s="78">
        <v>2009</v>
      </c>
      <c r="C18" s="70">
        <f>'Espectadores desglosado'!F117</f>
        <v>1231758</v>
      </c>
      <c r="D18" s="75">
        <v>11</v>
      </c>
      <c r="E18" s="151">
        <f t="shared" si="0"/>
        <v>111978</v>
      </c>
      <c r="F18" s="150">
        <f>'Data graf2'!F104/('Resumen Espectadores'!D18-1)</f>
        <v>94487.4</v>
      </c>
      <c r="G18" s="154">
        <f t="shared" si="1"/>
        <v>-0.15619675293361202</v>
      </c>
    </row>
    <row r="19" spans="2:7" ht="12.75">
      <c r="B19" s="78">
        <v>2010</v>
      </c>
      <c r="C19" s="70">
        <f>'Espectadores desglosado'!F129</f>
        <v>1527757</v>
      </c>
      <c r="D19" s="75">
        <v>10</v>
      </c>
      <c r="E19" s="151">
        <f t="shared" si="0"/>
        <v>152775.7</v>
      </c>
      <c r="F19" s="150">
        <f>'Data graf2'!F115/('Resumen Espectadores'!D19-1)</f>
        <v>118200.33333333333</v>
      </c>
      <c r="G19" s="157">
        <f t="shared" si="1"/>
        <v>-0.2263145687872265</v>
      </c>
    </row>
    <row r="20" spans="2:7" ht="12.75">
      <c r="B20" s="78">
        <v>2011</v>
      </c>
      <c r="C20" s="70">
        <f>'Espectadores desglosado'!F149</f>
        <v>3006190</v>
      </c>
      <c r="D20" s="75">
        <v>18</v>
      </c>
      <c r="E20" s="151">
        <f t="shared" si="0"/>
        <v>167010.55555555556</v>
      </c>
      <c r="F20" s="150">
        <f>'Data graf2'!F134/('Resumen Espectadores'!D20-1)</f>
        <v>106748.58823529411</v>
      </c>
      <c r="G20" s="154">
        <f t="shared" si="1"/>
        <v>-0.36082729693223187</v>
      </c>
    </row>
    <row r="21" spans="2:7" ht="12.75">
      <c r="B21" s="78">
        <v>2012</v>
      </c>
      <c r="C21" s="70">
        <f>'Espectadores desglosado'!F176</f>
        <v>3400445</v>
      </c>
      <c r="D21" s="75">
        <v>23</v>
      </c>
      <c r="E21" s="151">
        <f t="shared" si="0"/>
        <v>147845.4347826087</v>
      </c>
      <c r="F21" s="150">
        <f>'Data graf2'!F159/('Resumen Espectadores'!D21-1)</f>
        <v>126472.86363636363</v>
      </c>
      <c r="G21" s="147">
        <f t="shared" si="1"/>
        <v>-0.14456023737000204</v>
      </c>
    </row>
    <row r="22" spans="2:8" ht="13.5" thickBot="1">
      <c r="B22" s="165" t="s">
        <v>493</v>
      </c>
      <c r="C22" s="135">
        <f>'Espectadores desglosado'!F192</f>
        <v>1697782</v>
      </c>
      <c r="D22" s="132">
        <v>13</v>
      </c>
      <c r="E22" s="153">
        <f t="shared" si="0"/>
        <v>130598.61538461539</v>
      </c>
      <c r="F22" s="152">
        <f>'Espectadores desglosado'!I192</f>
        <v>0</v>
      </c>
      <c r="G22" s="155"/>
      <c r="H22" s="159"/>
    </row>
    <row r="23" spans="2:7" ht="57.75" customHeight="1">
      <c r="B23" s="185" t="s">
        <v>463</v>
      </c>
      <c r="C23" s="185"/>
      <c r="D23" s="185"/>
      <c r="E23" s="185"/>
      <c r="F23" s="185"/>
      <c r="G23" s="185"/>
    </row>
    <row r="24" spans="2:5" ht="12.75">
      <c r="B24" s="102"/>
      <c r="C24" s="102"/>
      <c r="D24" s="102"/>
      <c r="E24" s="102"/>
    </row>
    <row r="27" spans="2:3" ht="12.75">
      <c r="B27" s="95" t="s">
        <v>492</v>
      </c>
      <c r="C27" s="95"/>
    </row>
    <row r="29" spans="2:4" ht="12.75">
      <c r="B29" s="96"/>
      <c r="D29" s="96"/>
    </row>
  </sheetData>
  <sheetProtection/>
  <mergeCells count="2">
    <mergeCell ref="B2:E2"/>
    <mergeCell ref="B23:G23"/>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Hoja8"/>
  <dimension ref="A1:F21"/>
  <sheetViews>
    <sheetView zoomScalePageLayoutView="0" workbookViewId="0" topLeftCell="A1">
      <selection activeCell="D25" sqref="D25"/>
    </sheetView>
  </sheetViews>
  <sheetFormatPr defaultColWidth="11.421875" defaultRowHeight="12.75"/>
  <cols>
    <col min="1" max="1" width="19.57421875" style="1" customWidth="1"/>
    <col min="2" max="2" width="15.140625" style="0" customWidth="1"/>
    <col min="3" max="3" width="15.8515625" style="1" customWidth="1"/>
    <col min="4" max="4" width="18.7109375" style="0" customWidth="1"/>
    <col min="5" max="5" width="12.421875" style="0" customWidth="1"/>
    <col min="6" max="6" width="13.7109375" style="0" customWidth="1"/>
  </cols>
  <sheetData>
    <row r="1" spans="1:6" ht="63.75">
      <c r="A1" s="98" t="s">
        <v>61</v>
      </c>
      <c r="B1" s="112" t="s">
        <v>442</v>
      </c>
      <c r="C1" s="2" t="s">
        <v>443</v>
      </c>
      <c r="D1" s="97" t="s">
        <v>444</v>
      </c>
      <c r="E1" s="98" t="s">
        <v>220</v>
      </c>
      <c r="F1" s="100" t="s">
        <v>445</v>
      </c>
    </row>
    <row r="2" spans="1:6" ht="12.75">
      <c r="A2" s="113">
        <v>1996</v>
      </c>
      <c r="B2" s="140">
        <v>0.987</v>
      </c>
      <c r="C2" s="115">
        <v>18.05</v>
      </c>
      <c r="D2" s="137">
        <f aca="true" t="shared" si="0" ref="D2:D12">+B2/C2</f>
        <v>0.05468144044321329</v>
      </c>
      <c r="E2" s="99">
        <v>38068050</v>
      </c>
      <c r="F2" s="101">
        <f>(C2/E2)*1000000</f>
        <v>0.4741508955672802</v>
      </c>
    </row>
    <row r="3" spans="1:6" ht="12.75">
      <c r="A3" s="113">
        <v>1997</v>
      </c>
      <c r="B3" s="140">
        <v>0.1</v>
      </c>
      <c r="C3" s="115">
        <v>17.85</v>
      </c>
      <c r="D3" s="137">
        <f t="shared" si="0"/>
        <v>0.0056022408963585435</v>
      </c>
      <c r="E3" s="99">
        <v>38635691</v>
      </c>
      <c r="F3" s="101">
        <f aca="true" t="shared" si="1" ref="F3:F18">(C3/E3)*1000000</f>
        <v>0.4620080432882642</v>
      </c>
    </row>
    <row r="4" spans="1:6" ht="12.75">
      <c r="A4" s="113">
        <v>1998</v>
      </c>
      <c r="B4" s="140">
        <v>1.422</v>
      </c>
      <c r="C4" s="115">
        <v>18.35</v>
      </c>
      <c r="D4" s="137">
        <f t="shared" si="0"/>
        <v>0.07749318801089917</v>
      </c>
      <c r="E4" s="99">
        <v>39184456</v>
      </c>
      <c r="F4" s="101">
        <f t="shared" si="1"/>
        <v>0.46829793936656927</v>
      </c>
    </row>
    <row r="5" spans="1:6" ht="12.75">
      <c r="A5" s="113">
        <v>1999</v>
      </c>
      <c r="B5" s="140">
        <v>0.13</v>
      </c>
      <c r="C5" s="115">
        <v>15.99</v>
      </c>
      <c r="D5" s="137">
        <f t="shared" si="0"/>
        <v>0.008130081300813009</v>
      </c>
      <c r="E5" s="99">
        <v>39730798</v>
      </c>
      <c r="F5" s="101">
        <f t="shared" si="1"/>
        <v>0.402458566273952</v>
      </c>
    </row>
    <row r="6" spans="1:6" ht="12.75">
      <c r="A6" s="113">
        <v>2000</v>
      </c>
      <c r="B6" s="140">
        <v>0.595</v>
      </c>
      <c r="C6" s="115">
        <v>17.2</v>
      </c>
      <c r="D6" s="137">
        <f t="shared" si="0"/>
        <v>0.034593023255813954</v>
      </c>
      <c r="E6" s="99">
        <v>40295563</v>
      </c>
      <c r="F6" s="101">
        <f t="shared" si="1"/>
        <v>0.42684600287133345</v>
      </c>
    </row>
    <row r="7" spans="1:6" ht="12.75">
      <c r="A7" s="113">
        <v>2001</v>
      </c>
      <c r="B7" s="140">
        <v>0.592</v>
      </c>
      <c r="C7" s="115">
        <v>17.78</v>
      </c>
      <c r="D7" s="137">
        <f t="shared" si="0"/>
        <v>0.033295838020247465</v>
      </c>
      <c r="E7" s="99">
        <v>40813541</v>
      </c>
      <c r="F7" s="101">
        <f t="shared" si="1"/>
        <v>0.43563973045122456</v>
      </c>
    </row>
    <row r="8" spans="1:6" ht="12.75">
      <c r="A8" s="113">
        <v>2002</v>
      </c>
      <c r="B8" s="140">
        <v>0.351541</v>
      </c>
      <c r="C8" s="115">
        <v>18.4</v>
      </c>
      <c r="D8" s="137">
        <f t="shared" si="0"/>
        <v>0.019105489130434784</v>
      </c>
      <c r="E8" s="99">
        <v>41328824</v>
      </c>
      <c r="F8" s="101">
        <f t="shared" si="1"/>
        <v>0.4452098612822857</v>
      </c>
    </row>
    <row r="9" spans="1:6" ht="12.75">
      <c r="A9" s="113">
        <v>2003</v>
      </c>
      <c r="B9" s="140">
        <v>0.576304</v>
      </c>
      <c r="C9" s="115">
        <v>17.086</v>
      </c>
      <c r="D9" s="137">
        <f t="shared" si="0"/>
        <v>0.03372960318389325</v>
      </c>
      <c r="E9" s="99">
        <v>41848959</v>
      </c>
      <c r="F9" s="101">
        <f t="shared" si="1"/>
        <v>0.40827777818798305</v>
      </c>
    </row>
    <row r="10" spans="1:6" ht="12.75">
      <c r="A10" s="113">
        <v>2004</v>
      </c>
      <c r="B10" s="140">
        <v>1.008311</v>
      </c>
      <c r="C10" s="115">
        <v>17.122</v>
      </c>
      <c r="D10" s="137">
        <f t="shared" si="0"/>
        <v>0.0588897909122766</v>
      </c>
      <c r="E10" s="99">
        <v>42368489</v>
      </c>
      <c r="F10" s="101">
        <f t="shared" si="1"/>
        <v>0.4041210910306478</v>
      </c>
    </row>
    <row r="11" spans="1:6" ht="12.75">
      <c r="A11" s="113">
        <v>2005</v>
      </c>
      <c r="B11" s="140">
        <v>1.979106</v>
      </c>
      <c r="C11" s="115">
        <v>15.94</v>
      </c>
      <c r="D11" s="137">
        <f t="shared" si="0"/>
        <v>0.12415972396486827</v>
      </c>
      <c r="E11" s="99">
        <v>42888592</v>
      </c>
      <c r="F11" s="101">
        <f t="shared" si="1"/>
        <v>0.3716606038267705</v>
      </c>
    </row>
    <row r="12" spans="1:6" ht="12.75">
      <c r="A12" s="113">
        <v>2006</v>
      </c>
      <c r="B12" s="140">
        <v>2.806892</v>
      </c>
      <c r="C12" s="115">
        <v>20.219614</v>
      </c>
      <c r="D12" s="137">
        <f t="shared" si="0"/>
        <v>0.13882025641043394</v>
      </c>
      <c r="E12" s="99">
        <v>43405387</v>
      </c>
      <c r="F12" s="101">
        <f t="shared" si="1"/>
        <v>0.46583190238575684</v>
      </c>
    </row>
    <row r="13" spans="1:6" ht="12.75">
      <c r="A13" s="113">
        <v>2007</v>
      </c>
      <c r="B13" s="140">
        <v>2.373658</v>
      </c>
      <c r="C13" s="115">
        <v>22.773851999999998</v>
      </c>
      <c r="D13" s="137">
        <v>0.1042273393187942</v>
      </c>
      <c r="E13" s="99">
        <v>43926034</v>
      </c>
      <c r="F13" s="101">
        <f>(C13/E13)*1000000</f>
        <v>0.5184590987658935</v>
      </c>
    </row>
    <row r="14" spans="1:6" ht="12.75">
      <c r="A14" s="113">
        <v>2008</v>
      </c>
      <c r="B14" s="140">
        <v>2.273284</v>
      </c>
      <c r="C14" s="115">
        <f>((+'Espectadores desglosado'!G104)/1000)/1000</f>
        <v>21.561926</v>
      </c>
      <c r="D14" s="137">
        <f>+'Espectadores desglosado'!H104</f>
        <v>0.10285505107475093</v>
      </c>
      <c r="E14" s="99">
        <v>44450260</v>
      </c>
      <c r="F14" s="101">
        <f t="shared" si="1"/>
        <v>0.48507986230001804</v>
      </c>
    </row>
    <row r="15" spans="1:6" ht="12.75">
      <c r="A15" s="113">
        <v>2009</v>
      </c>
      <c r="B15" s="140">
        <v>1.231758</v>
      </c>
      <c r="C15" s="115">
        <v>27.067506</v>
      </c>
      <c r="D15" s="137">
        <f>+B15/C15</f>
        <v>0.045506889330697846</v>
      </c>
      <c r="E15" s="99">
        <v>44977758</v>
      </c>
      <c r="F15" s="101">
        <f t="shared" si="1"/>
        <v>0.6017975818181067</v>
      </c>
    </row>
    <row r="16" spans="1:6" ht="12.75">
      <c r="A16" s="113">
        <v>2010</v>
      </c>
      <c r="B16" s="140">
        <v>1.527757</v>
      </c>
      <c r="C16" s="115">
        <v>33.775892999999996</v>
      </c>
      <c r="D16" s="137">
        <f>+B16/C16</f>
        <v>0.04523217195175269</v>
      </c>
      <c r="E16" s="99">
        <v>45508205</v>
      </c>
      <c r="F16" s="101">
        <f t="shared" si="1"/>
        <v>0.742193479175898</v>
      </c>
    </row>
    <row r="17" spans="1:6" ht="12.75">
      <c r="A17" s="113">
        <v>2011</v>
      </c>
      <c r="B17" s="141">
        <f>('Espectadores desglosado'!F149)/1000000</f>
        <v>3.00619</v>
      </c>
      <c r="C17" s="115">
        <f>(('Espectadores desglosado'!G149)/1000)/1000</f>
        <v>38.452567</v>
      </c>
      <c r="D17" s="138">
        <f>+B17/C17</f>
        <v>0.07817917591821633</v>
      </c>
      <c r="E17" s="114">
        <v>46044601</v>
      </c>
      <c r="F17" s="101">
        <f>(C17/E17)*1000000</f>
        <v>0.8351156523215393</v>
      </c>
    </row>
    <row r="18" spans="1:6" ht="12.75">
      <c r="A18" s="113">
        <v>2012</v>
      </c>
      <c r="B18" s="142">
        <f>('Espectadores desglosado'!F176)/1000000</f>
        <v>3.400445</v>
      </c>
      <c r="C18" s="115">
        <f>(('Espectadores desglosado'!G176)/1000)/1000</f>
        <v>41.421891</v>
      </c>
      <c r="D18" s="138">
        <f>+B18/C18</f>
        <v>0.08209294452539599</v>
      </c>
      <c r="E18" s="114">
        <v>46581372</v>
      </c>
      <c r="F18" s="101">
        <f t="shared" si="1"/>
        <v>0.8892372470265582</v>
      </c>
    </row>
    <row r="19" spans="1:6" ht="12.75">
      <c r="A19" s="143" t="s">
        <v>494</v>
      </c>
      <c r="B19" s="142">
        <f>('Espectadores desglosado'!F192)/1000000</f>
        <v>1.697782</v>
      </c>
      <c r="C19" s="116">
        <f>'Espectadores desglosado'!G192/1000000</f>
        <v>33.538148</v>
      </c>
      <c r="D19" s="138">
        <f>+B19/C19</f>
        <v>0.05062241361687592</v>
      </c>
      <c r="E19" s="144">
        <v>47121089</v>
      </c>
      <c r="F19" s="174" t="s">
        <v>446</v>
      </c>
    </row>
    <row r="20" spans="1:6" ht="63" customHeight="1">
      <c r="A20" s="186" t="s">
        <v>387</v>
      </c>
      <c r="B20" s="186"/>
      <c r="C20" s="186"/>
      <c r="D20" s="186"/>
      <c r="E20" s="186"/>
      <c r="F20" s="186"/>
    </row>
    <row r="21" spans="1:2" ht="12.75">
      <c r="A21" s="95" t="s">
        <v>492</v>
      </c>
      <c r="B21" s="95"/>
    </row>
  </sheetData>
  <sheetProtection/>
  <mergeCells count="1">
    <mergeCell ref="A20:F20"/>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4">
      <selection activeCell="M6" sqref="M6"/>
    </sheetView>
  </sheetViews>
  <sheetFormatPr defaultColWidth="11.42187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jmachicado</dc:creator>
  <cp:keywords/>
  <dc:description/>
  <cp:lastModifiedBy>fpatino</cp:lastModifiedBy>
  <cp:lastPrinted>2011-10-31T14:53:28Z</cp:lastPrinted>
  <dcterms:created xsi:type="dcterms:W3CDTF">2006-04-24T21:52:07Z</dcterms:created>
  <dcterms:modified xsi:type="dcterms:W3CDTF">2013-11-01T17:01:37Z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_dlc_Doc">
    <vt:lpwstr>H7EN5MXTHQNV-1299-23</vt:lpwstr>
  </property>
  <property fmtid="{D5CDD505-2E9C-101B-9397-08002B2CF9AE}" pid="4" name="_dlc_DocIdItemGu">
    <vt:lpwstr>8e70436c-888e-446f-85e8-56940c53aadf</vt:lpwstr>
  </property>
  <property fmtid="{D5CDD505-2E9C-101B-9397-08002B2CF9AE}" pid="5" name="_dlc_DocIdU">
    <vt:lpwstr>http://www.mincultura.gov.co/areas/cinematografia/_layouts/DocIdRedir.aspx?ID=H7EN5MXTHQNV-1299-23, H7EN5MXTHQNV-1299-23</vt:lpwstr>
  </property>
</Properties>
</file>